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Pol'!$A$1:$X$196</definedName>
    <definedName name="_xlnm.Print_Area" localSheetId="0">Stavba!$A$1:$J$61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G42" i="1" s="1"/>
  <c r="G25" i="1" s="1"/>
  <c r="A25" i="1" s="1"/>
  <c r="A26" i="1" s="1"/>
  <c r="G26" i="1" s="1"/>
  <c r="F39" i="1"/>
  <c r="G195" i="12"/>
  <c r="BA193" i="12"/>
  <c r="BA191" i="12"/>
  <c r="BA188" i="12"/>
  <c r="BA186" i="12"/>
  <c r="BA184" i="12"/>
  <c r="BA182" i="12"/>
  <c r="BA110" i="12"/>
  <c r="BA38" i="12"/>
  <c r="BA2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O8" i="12" s="1"/>
  <c r="Q18" i="12"/>
  <c r="V18" i="12"/>
  <c r="G21" i="12"/>
  <c r="M21" i="12" s="1"/>
  <c r="I21" i="12"/>
  <c r="K21" i="12"/>
  <c r="O21" i="12"/>
  <c r="Q21" i="12"/>
  <c r="V21" i="12"/>
  <c r="G24" i="12"/>
  <c r="I24" i="12"/>
  <c r="K24" i="12"/>
  <c r="M24" i="12"/>
  <c r="O24" i="12"/>
  <c r="Q24" i="12"/>
  <c r="V24" i="12"/>
  <c r="G26" i="12"/>
  <c r="M26" i="12" s="1"/>
  <c r="M25" i="12" s="1"/>
  <c r="I26" i="12"/>
  <c r="I25" i="12" s="1"/>
  <c r="K26" i="12"/>
  <c r="K25" i="12" s="1"/>
  <c r="O26" i="12"/>
  <c r="O25" i="12" s="1"/>
  <c r="Q26" i="12"/>
  <c r="Q25" i="12" s="1"/>
  <c r="V26" i="12"/>
  <c r="V25" i="12" s="1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M34" i="12" s="1"/>
  <c r="M33" i="12" s="1"/>
  <c r="I34" i="12"/>
  <c r="I33" i="12" s="1"/>
  <c r="K34" i="12"/>
  <c r="K33" i="12" s="1"/>
  <c r="O34" i="12"/>
  <c r="O33" i="12" s="1"/>
  <c r="Q34" i="12"/>
  <c r="Q33" i="12" s="1"/>
  <c r="V34" i="12"/>
  <c r="V33" i="12" s="1"/>
  <c r="G37" i="12"/>
  <c r="M37" i="12" s="1"/>
  <c r="I37" i="12"/>
  <c r="K37" i="12"/>
  <c r="O37" i="12"/>
  <c r="Q37" i="12"/>
  <c r="V37" i="12"/>
  <c r="G41" i="12"/>
  <c r="G40" i="12" s="1"/>
  <c r="I41" i="12"/>
  <c r="I40" i="12" s="1"/>
  <c r="K41" i="12"/>
  <c r="M41" i="12"/>
  <c r="O41" i="12"/>
  <c r="O40" i="12" s="1"/>
  <c r="Q41" i="12"/>
  <c r="Q40" i="12" s="1"/>
  <c r="V41" i="12"/>
  <c r="G51" i="12"/>
  <c r="M51" i="12" s="1"/>
  <c r="I51" i="12"/>
  <c r="K51" i="12"/>
  <c r="O51" i="12"/>
  <c r="Q51" i="12"/>
  <c r="V51" i="12"/>
  <c r="G53" i="12"/>
  <c r="I53" i="12"/>
  <c r="K53" i="12"/>
  <c r="M53" i="12"/>
  <c r="O53" i="12"/>
  <c r="Q53" i="12"/>
  <c r="V53" i="12"/>
  <c r="G64" i="12"/>
  <c r="I64" i="12"/>
  <c r="K64" i="12"/>
  <c r="K40" i="12" s="1"/>
  <c r="M64" i="12"/>
  <c r="O64" i="12"/>
  <c r="Q64" i="12"/>
  <c r="V64" i="12"/>
  <c r="V40" i="12" s="1"/>
  <c r="G69" i="12"/>
  <c r="I69" i="12"/>
  <c r="K69" i="12"/>
  <c r="M69" i="12"/>
  <c r="O69" i="12"/>
  <c r="Q69" i="12"/>
  <c r="V69" i="12"/>
  <c r="G76" i="12"/>
  <c r="M76" i="12" s="1"/>
  <c r="I76" i="12"/>
  <c r="K76" i="12"/>
  <c r="O76" i="12"/>
  <c r="Q76" i="12"/>
  <c r="V76" i="12"/>
  <c r="I78" i="12"/>
  <c r="Q78" i="12"/>
  <c r="G79" i="12"/>
  <c r="G78" i="12" s="1"/>
  <c r="I79" i="12"/>
  <c r="K79" i="12"/>
  <c r="K78" i="12" s="1"/>
  <c r="M79" i="12"/>
  <c r="M78" i="12" s="1"/>
  <c r="O79" i="12"/>
  <c r="O78" i="12" s="1"/>
  <c r="Q79" i="12"/>
  <c r="V79" i="12"/>
  <c r="V78" i="12" s="1"/>
  <c r="G80" i="12"/>
  <c r="I80" i="12"/>
  <c r="K80" i="12"/>
  <c r="M80" i="12"/>
  <c r="O80" i="12"/>
  <c r="Q80" i="12"/>
  <c r="V80" i="12"/>
  <c r="G82" i="12"/>
  <c r="I82" i="12"/>
  <c r="I81" i="12" s="1"/>
  <c r="K82" i="12"/>
  <c r="K81" i="12" s="1"/>
  <c r="M82" i="12"/>
  <c r="O82" i="12"/>
  <c r="Q82" i="12"/>
  <c r="Q81" i="12" s="1"/>
  <c r="V82" i="12"/>
  <c r="V81" i="12" s="1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6" i="12"/>
  <c r="M96" i="12" s="1"/>
  <c r="I96" i="12"/>
  <c r="K96" i="12"/>
  <c r="O96" i="12"/>
  <c r="O81" i="12" s="1"/>
  <c r="Q96" i="12"/>
  <c r="V96" i="12"/>
  <c r="G99" i="12"/>
  <c r="I99" i="12"/>
  <c r="K99" i="12"/>
  <c r="M99" i="12"/>
  <c r="O99" i="12"/>
  <c r="Q99" i="12"/>
  <c r="V99" i="12"/>
  <c r="G101" i="12"/>
  <c r="I101" i="12"/>
  <c r="K101" i="12"/>
  <c r="M101" i="12"/>
  <c r="O101" i="12"/>
  <c r="Q101" i="12"/>
  <c r="V101" i="12"/>
  <c r="G109" i="12"/>
  <c r="I109" i="12"/>
  <c r="K109" i="12"/>
  <c r="M109" i="12"/>
  <c r="O109" i="12"/>
  <c r="Q109" i="12"/>
  <c r="V109" i="12"/>
  <c r="G112" i="12"/>
  <c r="M112" i="12" s="1"/>
  <c r="I112" i="12"/>
  <c r="K112" i="12"/>
  <c r="O112" i="12"/>
  <c r="Q112" i="12"/>
  <c r="V112" i="12"/>
  <c r="G117" i="12"/>
  <c r="I117" i="12"/>
  <c r="K117" i="12"/>
  <c r="M117" i="12"/>
  <c r="O117" i="12"/>
  <c r="Q117" i="12"/>
  <c r="V117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I122" i="12"/>
  <c r="O122" i="12"/>
  <c r="Q122" i="12"/>
  <c r="G123" i="12"/>
  <c r="I123" i="12"/>
  <c r="K123" i="12"/>
  <c r="K122" i="12" s="1"/>
  <c r="M123" i="12"/>
  <c r="M122" i="12" s="1"/>
  <c r="O123" i="12"/>
  <c r="Q123" i="12"/>
  <c r="V123" i="12"/>
  <c r="V122" i="12" s="1"/>
  <c r="G126" i="12"/>
  <c r="M126" i="12" s="1"/>
  <c r="M125" i="12" s="1"/>
  <c r="I126" i="12"/>
  <c r="I125" i="12" s="1"/>
  <c r="K126" i="12"/>
  <c r="O126" i="12"/>
  <c r="O125" i="12" s="1"/>
  <c r="Q126" i="12"/>
  <c r="Q125" i="12" s="1"/>
  <c r="V126" i="12"/>
  <c r="G131" i="12"/>
  <c r="M131" i="12" s="1"/>
  <c r="I131" i="12"/>
  <c r="K131" i="12"/>
  <c r="K125" i="12" s="1"/>
  <c r="O131" i="12"/>
  <c r="Q131" i="12"/>
  <c r="V131" i="12"/>
  <c r="V125" i="12" s="1"/>
  <c r="G135" i="12"/>
  <c r="I135" i="12"/>
  <c r="K135" i="12"/>
  <c r="M135" i="12"/>
  <c r="O135" i="12"/>
  <c r="Q135" i="12"/>
  <c r="V135" i="12"/>
  <c r="G137" i="12"/>
  <c r="I137" i="12"/>
  <c r="K137" i="12"/>
  <c r="M137" i="12"/>
  <c r="O137" i="12"/>
  <c r="Q137" i="12"/>
  <c r="V137" i="12"/>
  <c r="G140" i="12"/>
  <c r="M140" i="12" s="1"/>
  <c r="I140" i="12"/>
  <c r="I139" i="12" s="1"/>
  <c r="K140" i="12"/>
  <c r="K139" i="12" s="1"/>
  <c r="O140" i="12"/>
  <c r="Q140" i="12"/>
  <c r="Q139" i="12" s="1"/>
  <c r="V140" i="12"/>
  <c r="V139" i="12" s="1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3" i="12"/>
  <c r="M143" i="12" s="1"/>
  <c r="I143" i="12"/>
  <c r="K143" i="12"/>
  <c r="O143" i="12"/>
  <c r="O139" i="12" s="1"/>
  <c r="Q143" i="12"/>
  <c r="V143" i="12"/>
  <c r="G144" i="12"/>
  <c r="M144" i="12" s="1"/>
  <c r="I144" i="12"/>
  <c r="K144" i="12"/>
  <c r="O144" i="12"/>
  <c r="Q144" i="12"/>
  <c r="V144" i="12"/>
  <c r="G145" i="12"/>
  <c r="I145" i="12"/>
  <c r="K145" i="12"/>
  <c r="M145" i="12"/>
  <c r="O145" i="12"/>
  <c r="Q145" i="12"/>
  <c r="V145" i="12"/>
  <c r="G146" i="12"/>
  <c r="I146" i="12"/>
  <c r="K146" i="12"/>
  <c r="M146" i="12"/>
  <c r="O146" i="12"/>
  <c r="Q146" i="12"/>
  <c r="V146" i="12"/>
  <c r="G149" i="12"/>
  <c r="I149" i="12"/>
  <c r="I148" i="12" s="1"/>
  <c r="K149" i="12"/>
  <c r="K148" i="12" s="1"/>
  <c r="M149" i="12"/>
  <c r="O149" i="12"/>
  <c r="Q149" i="12"/>
  <c r="Q148" i="12" s="1"/>
  <c r="V149" i="12"/>
  <c r="V148" i="12" s="1"/>
  <c r="G152" i="12"/>
  <c r="I152" i="12"/>
  <c r="K152" i="12"/>
  <c r="M152" i="12"/>
  <c r="O152" i="12"/>
  <c r="Q152" i="12"/>
  <c r="V152" i="12"/>
  <c r="G155" i="12"/>
  <c r="I155" i="12"/>
  <c r="K155" i="12"/>
  <c r="M155" i="12"/>
  <c r="O155" i="12"/>
  <c r="Q155" i="12"/>
  <c r="V155" i="12"/>
  <c r="G157" i="12"/>
  <c r="M157" i="12" s="1"/>
  <c r="I157" i="12"/>
  <c r="K157" i="12"/>
  <c r="O157" i="12"/>
  <c r="O148" i="12" s="1"/>
  <c r="Q157" i="12"/>
  <c r="V157" i="12"/>
  <c r="G160" i="12"/>
  <c r="I160" i="12"/>
  <c r="K160" i="12"/>
  <c r="M160" i="12"/>
  <c r="O160" i="12"/>
  <c r="Q160" i="12"/>
  <c r="V160" i="12"/>
  <c r="G162" i="12"/>
  <c r="I162" i="12"/>
  <c r="K162" i="12"/>
  <c r="M162" i="12"/>
  <c r="O162" i="12"/>
  <c r="Q162" i="12"/>
  <c r="V162" i="12"/>
  <c r="G164" i="12"/>
  <c r="I164" i="12"/>
  <c r="K164" i="12"/>
  <c r="M164" i="12"/>
  <c r="O164" i="12"/>
  <c r="Q164" i="12"/>
  <c r="V164" i="12"/>
  <c r="G166" i="12"/>
  <c r="M166" i="12" s="1"/>
  <c r="I166" i="12"/>
  <c r="K166" i="12"/>
  <c r="O166" i="12"/>
  <c r="Q166" i="12"/>
  <c r="V166" i="12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Q170" i="12"/>
  <c r="V170" i="12"/>
  <c r="G172" i="12"/>
  <c r="I172" i="12"/>
  <c r="K172" i="12"/>
  <c r="M172" i="12"/>
  <c r="O172" i="12"/>
  <c r="Q172" i="12"/>
  <c r="V172" i="12"/>
  <c r="G174" i="12"/>
  <c r="M174" i="12" s="1"/>
  <c r="I174" i="12"/>
  <c r="K174" i="12"/>
  <c r="O174" i="12"/>
  <c r="Q174" i="12"/>
  <c r="V174" i="12"/>
  <c r="G176" i="12"/>
  <c r="I176" i="12"/>
  <c r="K176" i="12"/>
  <c r="M176" i="12"/>
  <c r="O176" i="12"/>
  <c r="Q176" i="12"/>
  <c r="V176" i="12"/>
  <c r="G178" i="12"/>
  <c r="I178" i="12"/>
  <c r="K178" i="12"/>
  <c r="M178" i="12"/>
  <c r="O178" i="12"/>
  <c r="Q178" i="12"/>
  <c r="V178" i="12"/>
  <c r="G181" i="12"/>
  <c r="M181" i="12" s="1"/>
  <c r="M180" i="12" s="1"/>
  <c r="I181" i="12"/>
  <c r="I180" i="12" s="1"/>
  <c r="K181" i="12"/>
  <c r="K180" i="12" s="1"/>
  <c r="O181" i="12"/>
  <c r="O180" i="12" s="1"/>
  <c r="Q181" i="12"/>
  <c r="Q180" i="12" s="1"/>
  <c r="V181" i="12"/>
  <c r="V180" i="12" s="1"/>
  <c r="G183" i="12"/>
  <c r="I183" i="12"/>
  <c r="K183" i="12"/>
  <c r="M183" i="12"/>
  <c r="O183" i="12"/>
  <c r="Q183" i="12"/>
  <c r="V183" i="12"/>
  <c r="G185" i="12"/>
  <c r="I185" i="12"/>
  <c r="K185" i="12"/>
  <c r="M185" i="12"/>
  <c r="O185" i="12"/>
  <c r="Q185" i="12"/>
  <c r="V185" i="12"/>
  <c r="G187" i="12"/>
  <c r="I187" i="12"/>
  <c r="K187" i="12"/>
  <c r="M187" i="12"/>
  <c r="O187" i="12"/>
  <c r="Q187" i="12"/>
  <c r="V187" i="12"/>
  <c r="G189" i="12"/>
  <c r="O189" i="12"/>
  <c r="G190" i="12"/>
  <c r="I190" i="12"/>
  <c r="I189" i="12" s="1"/>
  <c r="K190" i="12"/>
  <c r="K189" i="12" s="1"/>
  <c r="M190" i="12"/>
  <c r="M189" i="12" s="1"/>
  <c r="O190" i="12"/>
  <c r="Q190" i="12"/>
  <c r="Q189" i="12" s="1"/>
  <c r="V190" i="12"/>
  <c r="V189" i="12" s="1"/>
  <c r="G192" i="12"/>
  <c r="I192" i="12"/>
  <c r="K192" i="12"/>
  <c r="M192" i="12"/>
  <c r="O192" i="12"/>
  <c r="Q192" i="12"/>
  <c r="V192" i="12"/>
  <c r="AF195" i="12"/>
  <c r="I20" i="1"/>
  <c r="I19" i="1"/>
  <c r="I18" i="1"/>
  <c r="I17" i="1"/>
  <c r="I16" i="1"/>
  <c r="I61" i="1"/>
  <c r="J60" i="1" s="1"/>
  <c r="F42" i="1"/>
  <c r="H40" i="1"/>
  <c r="I40" i="1" s="1"/>
  <c r="H39" i="1"/>
  <c r="I39" i="1" s="1"/>
  <c r="I42" i="1" s="1"/>
  <c r="J51" i="1" l="1"/>
  <c r="J59" i="1"/>
  <c r="J49" i="1"/>
  <c r="J53" i="1"/>
  <c r="J55" i="1"/>
  <c r="J57" i="1"/>
  <c r="J50" i="1"/>
  <c r="J52" i="1"/>
  <c r="J54" i="1"/>
  <c r="J56" i="1"/>
  <c r="J58" i="1"/>
  <c r="G28" i="1"/>
  <c r="G23" i="1"/>
  <c r="M148" i="12"/>
  <c r="M81" i="12"/>
  <c r="M40" i="12"/>
  <c r="M139" i="12"/>
  <c r="M8" i="12"/>
  <c r="AE195" i="12"/>
  <c r="G180" i="12"/>
  <c r="G125" i="12"/>
  <c r="G33" i="12"/>
  <c r="G25" i="12"/>
  <c r="G148" i="12"/>
  <c r="G139" i="12"/>
  <c r="G81" i="12"/>
  <c r="G8" i="12"/>
  <c r="H42" i="1"/>
  <c r="J39" i="1"/>
  <c r="J42" i="1" s="1"/>
  <c r="J40" i="1"/>
  <c r="J41" i="1"/>
  <c r="I21" i="1"/>
  <c r="J28" i="1"/>
  <c r="J26" i="1"/>
  <c r="G38" i="1"/>
  <c r="F38" i="1"/>
  <c r="H32" i="1"/>
  <c r="J23" i="1"/>
  <c r="J24" i="1"/>
  <c r="J25" i="1"/>
  <c r="J27" i="1"/>
  <c r="E24" i="1"/>
  <c r="E26" i="1"/>
  <c r="J61" i="1" l="1"/>
  <c r="A23" i="1"/>
  <c r="A24" i="1" s="1"/>
  <c r="G24" i="1" s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<sst xmlns="http://schemas.openxmlformats.org/spreadsheetml/2006/main" count="899" uniqueCount="349">
  <si>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</si>
  <si>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</si>
  <si>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</si>
  <si>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</si>
  <si>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</si>
  <si>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</si>
  <si>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</si>
  <si>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</si>
  <si>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</si>
  <si>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</si>
  <si>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</si>
  <si>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</si>
  <si>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</si>
  <si>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</si>
  <si>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</si>
  <si>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</si>
  <si>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</si>
  <si>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</si>
  <si>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</si>
  <si>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</si>
  <si>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</si>
  <si>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</si>
  <si>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</si>
  <si>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</si>
  <si>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</si>
  <si>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</si>
  <si>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</si>
  <si>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</si>
  <si>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</si>
  <si>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</si>
  <si>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</si>
  <si>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</si>
  <si>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</si>
  <si>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</si>
  <si>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</si>
  <si>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</si>
  <si>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</si>
  <si>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</si>
  <si>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</si>
  <si>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</si>
  <si>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</si>
  <si>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</si>
  <si>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Oprava nájezdové rampy</t>
  </si>
  <si>
    <t>Objekt:</t>
  </si>
  <si>
    <t>Rozpočet:</t>
  </si>
  <si>
    <t>.</t>
  </si>
  <si>
    <t>W519</t>
  </si>
  <si>
    <t>Oprava nájezdové rampy,J.Škody 183/4 O-Dubina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</si>
  <si>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</si>
  <si>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</si>
  <si>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</si>
  <si>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</si>
  <si>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</si>
  <si>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</si>
  <si>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</si>
  <si>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</si>
  <si>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</si>
  <si>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501</t>
  </si>
  <si>
    <t>Dlažby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</si>
  <si>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</si>
  <si>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</si>
  <si>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</si>
  <si>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</si>
  <si>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</si>
  <si>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</si>
  <si>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</si>
  <si>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</si>
  <si>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</si>
  <si>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</si>
  <si>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767</t>
  </si>
  <si>
    <t>Konstrukce zámečnické</t>
  </si>
  <si>
    <t>773</t>
  </si>
  <si>
    <t>Podlahy teracové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</si>
  <si>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</si>
  <si>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</si>
  <si>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</si>
  <si>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</si>
  <si>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</si>
  <si>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</si>
  <si>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</si>
  <si>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</si>
  <si>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</si>
  <si>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</si>
  <si>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</si>
  <si>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</si>
  <si>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</si>
  <si>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</si>
  <si>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</si>
  <si>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</si>
  <si>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</si>
  <si>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</si>
  <si>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</si>
  <si>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</si>
  <si>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</si>
  <si>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</si>
  <si>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</si>
  <si>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</si>
  <si>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</si>
  <si>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</si>
  <si>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</si>
  <si>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</si>
  <si>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</si>
  <si>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</si>
  <si>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</si>
  <si>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</si>
  <si>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</si>
  <si>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</si>
  <si>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19/ I</t>
  </si>
  <si>
    <t>Práce</t>
  </si>
  <si>
    <t>POL1_</t>
  </si>
  <si>
    <t>s přehozením na vzdálenost do 5 m nebo s naložením na ruční dopravní prostředek</t>
  </si>
  <si>
    <t>SPI</t>
  </si>
  <si>
    <t>v květníku : 1,25*6*0,4</t>
  </si>
  <si>
    <t>VV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</si>
  <si>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</si>
  <si>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</si>
  <si>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</si>
  <si>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1 : 3,00000</t>
  </si>
  <si>
    <t>zpět do květníku : 3</t>
  </si>
  <si>
    <t>167101101R00</t>
  </si>
  <si>
    <t>Nakládání, skládání, překládání neulehlého výkopku nakládání výkopku_x000D_
 do 100 m3, z horniny 1 až 4</t>
  </si>
  <si>
    <t>171203111R00</t>
  </si>
  <si>
    <t>Uložení výkopku bez zhutnění v rovině nebo na svahu do 1:5</t>
  </si>
  <si>
    <t>823-1</t>
  </si>
  <si>
    <t>hrubé rozhrnutí,</t>
  </si>
  <si>
    <t>uložení do květníku : 3</t>
  </si>
  <si>
    <t>181201111R00</t>
  </si>
  <si>
    <t>Úprava pláně v násypech bez rozlišení horniny, se zhutněním - ručně</t>
  </si>
  <si>
    <t>m2</t>
  </si>
  <si>
    <t>vyrovnání výškových rozdílů, plochy vodorovné a plochy do sklonu 1 : 5,</t>
  </si>
  <si>
    <t>1,25*6</t>
  </si>
  <si>
    <t>12201</t>
  </si>
  <si>
    <t>Pořízení zeminy,substrátu pro doplnění do květníku vč.dopravy a manipulace</t>
  </si>
  <si>
    <t>Vlastní</t>
  </si>
  <si>
    <t>Indiv</t>
  </si>
  <si>
    <t>434311114R00</t>
  </si>
  <si>
    <t>Stupně dusané z betonu třídy C 16/20</t>
  </si>
  <si>
    <t>m</t>
  </si>
  <si>
    <t>801-1</t>
  </si>
  <si>
    <t>na terén nebo na desku z betonu prostého nebo prokládaného kamenem, bez potěru, se zahlazením povrchu,</t>
  </si>
  <si>
    <t>6*1,4</t>
  </si>
  <si>
    <t>434351141R00</t>
  </si>
  <si>
    <t>Bednění stupňů betonovaných na podstupňové desce nebo na terénu přímočarých zřízení</t>
  </si>
  <si>
    <t>6*1,4*(0,15+0,28)</t>
  </si>
  <si>
    <t>434351142R00</t>
  </si>
  <si>
    <t>Bednění stupňů betonovaných na podstupňové desce nebo na terénu přímočarých odstranění</t>
  </si>
  <si>
    <t>Odkaz na mn. položky pořadí 8 : 3,61200</t>
  </si>
  <si>
    <t>564431111R00</t>
  </si>
  <si>
    <t>Podklad nebo podsyp ze struskového štěrku tloušťka po zhutnění 100 mm</t>
  </si>
  <si>
    <t>822-1</t>
  </si>
  <si>
    <t>s rozprostřením a zhutněním</t>
  </si>
  <si>
    <t>okap chodník : 19*0,6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</si>
  <si>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</si>
  <si>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</si>
  <si>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</si>
  <si>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okap chodník : 19*0,5</t>
  </si>
  <si>
    <t>622432112R00</t>
  </si>
  <si>
    <t>Omítky vnější stěn z umělého kamene v přírodní barvě drtí dekorativní střednězrnné, akrylátové</t>
  </si>
  <si>
    <t>4,52*1,1</t>
  </si>
  <si>
    <t>7,84*0,875</t>
  </si>
  <si>
    <t>(0,96+0,3+0,96)*0,45*2</t>
  </si>
  <si>
    <t>6*0,48</t>
  </si>
  <si>
    <t>1,4*0,9*2</t>
  </si>
  <si>
    <t>6,25*0,75+1,53*0,5+6,25*0,4</t>
  </si>
  <si>
    <t>Mezisoučet</t>
  </si>
  <si>
    <t>po soklíku : 58,25*0,25</t>
  </si>
  <si>
    <t>vnitřní lem květníku : (1,25+6)*2*0,2</t>
  </si>
  <si>
    <t>622481211RT2</t>
  </si>
  <si>
    <t>Vyztužení povrchových úprav vnějších stěn stěrkou s výztužnou sklotextilní tkaninou, s dodávkou sítě a stěrkového tmelu</t>
  </si>
  <si>
    <t>Odkaz na mn. položky pořadí 12 : 44,64500</t>
  </si>
  <si>
    <t>62301</t>
  </si>
  <si>
    <t>Dod+mont kompletního sanačního systému - viz tech.zpráva</t>
  </si>
  <si>
    <t>květníku : 1,25*6+(1,25+6)*2*0,6</t>
  </si>
  <si>
    <t>po dlažbě : 57,568</t>
  </si>
  <si>
    <t>62302</t>
  </si>
  <si>
    <t>Dod+mont vyrovnání podkladu rampy - viz tech. zpráva</t>
  </si>
  <si>
    <t>6*1,5</t>
  </si>
  <si>
    <t>6,25*1,4*2</t>
  </si>
  <si>
    <t>4,52*1,4</t>
  </si>
  <si>
    <t>pod teracovou dlažbou : 6,44</t>
  </si>
  <si>
    <t>62303</t>
  </si>
  <si>
    <t>Dod+mont podlaha rampy - viz tech. zpráva</t>
  </si>
  <si>
    <t>čtyřvrstvý systém s vysoce houževnatou polyuretanovou obrusnou</t>
  </si>
  <si>
    <t>POP</t>
  </si>
  <si>
    <t>vrstvou v celkové tl. systému 4-6mm ( penetrace, dvě vrstvy nosné stěrky, uzavírací nátěr</t>
  </si>
  <si>
    <t>na nazastřešené plochy )</t>
  </si>
  <si>
    <t>62304</t>
  </si>
  <si>
    <t>Dod+mont půlkulatý fabion z epoxidového plastbetonu - viz tech. zpráva</t>
  </si>
  <si>
    <t>6*2+6,25*4+4,52+1,53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</si>
  <si>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</si>
  <si>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</si>
  <si>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90101</t>
  </si>
  <si>
    <t>Osttatní práce při rekonstrukce rampy</t>
  </si>
  <si>
    <t>Hzs</t>
  </si>
  <si>
    <t>113106121R00</t>
  </si>
  <si>
    <t>Rozebrání komunikací pro pěší s jakýmkoliv ložem a výplní spár_x000D_
 z betonových nebo kameninových dlaždic nebo tvarovek</t>
  </si>
  <si>
    <t>s přemístěním hmot na skládku na vzdálenost do 3 m nebo s naložením na dopravní prostředek</t>
  </si>
  <si>
    <t>963042819R00</t>
  </si>
  <si>
    <t>Bourání jakýchkoliv betonových schodišťových stupňů zhotovených na místě</t>
  </si>
  <si>
    <t>801-3</t>
  </si>
  <si>
    <t>3*1,4</t>
  </si>
  <si>
    <t>965081713R00</t>
  </si>
  <si>
    <t>Bourání podlah z keramických dlaždic, tloušťky do 10 mm, plochy přes 1 m2</t>
  </si>
  <si>
    <t>bez podkladního lože, s jakoukoliv výplní spár</t>
  </si>
  <si>
    <t>6*(1,5+0,15)</t>
  </si>
  <si>
    <t>1,4*(0,28+0,56+1,69+1,4+0,23+1,4+1,22)</t>
  </si>
  <si>
    <t>6,25*(1,4+0,19+1,4)+6,25*(1,4+0,14)</t>
  </si>
  <si>
    <t>4,52*(1,4+0,19)</t>
  </si>
  <si>
    <t>1,4*9*0,15</t>
  </si>
  <si>
    <t>1,25*0,14+0,12*0,3+0,96*0,3*2</t>
  </si>
  <si>
    <t>965081702R00</t>
  </si>
  <si>
    <t>Bourání podlah Soklíků z dlažeb keramických tloušťky do 10 mm, výšky do 100 mm</t>
  </si>
  <si>
    <t>6*2+3*0,5*2+6*0,5*2+6,25*4+1,63*2+4,52+1,22+1,4+1,62+0,23</t>
  </si>
  <si>
    <t>976071111R00</t>
  </si>
  <si>
    <t>Vybourání kovových doplňkových konstrukcí madel a zábradlí_x000D_
 v jakémkoliv zdivu</t>
  </si>
  <si>
    <t>18+15+13,7+0,65+0,8+1,85*2</t>
  </si>
  <si>
    <t>978036391R00</t>
  </si>
  <si>
    <t>Otlučení vnějších omítek šlechtěných z umělého kamene, v rozsahu do 100 %</t>
  </si>
  <si>
    <t>979054441R00</t>
  </si>
  <si>
    <t xml:space="preserve">Očištění vybouraných obrubníků, dlaždic dlaždic, desek nebo tvarovek s původním vyplněním spár kamenivem těženým </t>
  </si>
  <si>
    <t>krajníků, desek nebo panelů od spojovacího materiálu s odklizením a uložením očištěných hmot a spojovacího materiálu na skládku na vzdálenost do 10 m</t>
  </si>
  <si>
    <t>9601011</t>
  </si>
  <si>
    <t>Oklepání nesoudržných částí beton.ploch rampy a jejich očištění</t>
  </si>
  <si>
    <t>57,568</t>
  </si>
  <si>
    <t>58,25*0,2</t>
  </si>
  <si>
    <t>27,183</t>
  </si>
  <si>
    <t>vnitřní část květníku : 1,25*6+(1,25+6)*2*0,6</t>
  </si>
  <si>
    <t>979081111R00</t>
  </si>
  <si>
    <t>Odvoz suti a vybouraných hmot na skládku do 1 km</t>
  </si>
  <si>
    <t>t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</si>
  <si>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</si>
  <si>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</si>
  <si>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</si>
  <si>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</si>
  <si>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</si>
  <si>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</si>
  <si>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</si>
  <si>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</si>
  <si>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</si>
  <si>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RTS 18/ II</t>
  </si>
  <si>
    <t>999281105R00</t>
  </si>
  <si>
    <t xml:space="preserve">Přesun hmot pro opravy a údržbu objektů pro opravy a údržbu dosavadních objektů včetně vnějších plášťů_x000D_
 výšky do 6 m,  </t>
  </si>
  <si>
    <t>801-4</t>
  </si>
  <si>
    <t>Přesun hmot</t>
  </si>
  <si>
    <t>POL7_</t>
  </si>
  <si>
    <t>oborů 801, 803, 811 a 812</t>
  </si>
  <si>
    <t>711212002R00</t>
  </si>
  <si>
    <t>Izolace proti vodě stěrka hydroizolační  proti vlhkosti</t>
  </si>
  <si>
    <t>800-711</t>
  </si>
  <si>
    <t>dvouvrstvá</t>
  </si>
  <si>
    <t>květník : 1,25*6+(1,25+6)*2*0,6</t>
  </si>
  <si>
    <t>schodiště : 6*1,4*0,5</t>
  </si>
  <si>
    <t>3*1,4*0,5</t>
  </si>
  <si>
    <t>711212601R00</t>
  </si>
  <si>
    <t>Izolace proti vodě doplňky_x000D_
 těsnicí pás š.120 mm do spoje podlaha-stěna</t>
  </si>
  <si>
    <t>květník : (1,25+6)*2+4*0,6</t>
  </si>
  <si>
    <t>schodiště : 1,4*6</t>
  </si>
  <si>
    <t>1,4*3</t>
  </si>
  <si>
    <t>711823121RT2</t>
  </si>
  <si>
    <t>Ochrana konstrukcí nopovou fólií svisle, výška nopu 4 mm, včetně dodávky fólie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</si>
  <si>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</si>
  <si>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</si>
  <si>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</si>
  <si>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76701</t>
  </si>
  <si>
    <t>Dod+mont sestava zábradlí     kompletní prvek Z1, viz výpis sestavy zábradlí</t>
  </si>
  <si>
    <t>76702</t>
  </si>
  <si>
    <t>Dod+mont sestava zábradlí     kompletní prvek Z2, viz výpis sestavy zábradlí</t>
  </si>
  <si>
    <t>76703</t>
  </si>
  <si>
    <t>Dod+mont sestava zábradlí     kompletní prvek Z3, viz výpis sestavy zábradlí</t>
  </si>
  <si>
    <t>76704</t>
  </si>
  <si>
    <t>Dod+mont zábradlí na předních schodech     kompletní prvek Z4, viz výpis sestavy zábradlí</t>
  </si>
  <si>
    <t>ks</t>
  </si>
  <si>
    <t>76705</t>
  </si>
  <si>
    <t>Dod+mont madla u vstupního schodiště     kompletní prvek Z5, viz výpis sestavy zábradlí</t>
  </si>
  <si>
    <t>76706</t>
  </si>
  <si>
    <t>Dod+mont repase stříšky nad vstupem     kompletní prvek Z6, viz výpis sestavy zábradlí</t>
  </si>
  <si>
    <t>998767201R00</t>
  </si>
  <si>
    <t>Přesun hmot pro kovové stavební doplňk. konstrukce v objektech výšky do 6 m</t>
  </si>
  <si>
    <t>800-767</t>
  </si>
  <si>
    <t>50 m vodorovně</t>
  </si>
  <si>
    <t>771445014RT1</t>
  </si>
  <si>
    <t>Montáž soklíků z dlaždic hutných a polohutných na výšku 100 mm, soklíků vodorovných, do flexibilního tmele</t>
  </si>
  <si>
    <t>800-771</t>
  </si>
  <si>
    <t>0,2+1,22+1,4-0,9+0,2+1,22+1,4+0,23*2</t>
  </si>
  <si>
    <t>0,3*2</t>
  </si>
  <si>
    <t>771445034RT1</t>
  </si>
  <si>
    <t>Montáž soklíků z dlaždic hutných a polohutných na výšku 100 mm, soklíků schodišťových stupňovitých, do flexibilního tmele</t>
  </si>
  <si>
    <t>6*0,5*2</t>
  </si>
  <si>
    <t>3*0,5*2</t>
  </si>
  <si>
    <t>771559791R00</t>
  </si>
  <si>
    <t>Montáž podlah z dlaždic teracových příplatek k ceně za plochu do 5 m2 jednotlivě</t>
  </si>
  <si>
    <t>Odkaz na mn. položky pořadí 47 : 6,44000</t>
  </si>
  <si>
    <t>771551030R01</t>
  </si>
  <si>
    <t>do flex tmele, 30x30 cm</t>
  </si>
  <si>
    <t>1,4*2,9</t>
  </si>
  <si>
    <t>1,7*1,4</t>
  </si>
  <si>
    <t>77301</t>
  </si>
  <si>
    <t>Dod teracová dlažba do exterieru 300/300/30</t>
  </si>
  <si>
    <t>6,44*1,1</t>
  </si>
  <si>
    <t>77302</t>
  </si>
  <si>
    <t>Dod teracový soklový pásek 70/12mm</t>
  </si>
  <si>
    <t>5,8*1,1</t>
  </si>
  <si>
    <t>773021</t>
  </si>
  <si>
    <t>Dod soklový pásek tvaru L</t>
  </si>
  <si>
    <t>6*2+3*2</t>
  </si>
  <si>
    <t>77303</t>
  </si>
  <si>
    <t>MOntáž prefa schod. stupňů tvaru L</t>
  </si>
  <si>
    <t>6*1,4+3*1,4</t>
  </si>
  <si>
    <t>77304</t>
  </si>
  <si>
    <t>Dodávka prefa schod. stupňů tvaru L s podkosenou podstupnicí s tryskaným páskem</t>
  </si>
  <si>
    <t>(6*1,4+3*1,4)*1,05</t>
  </si>
  <si>
    <t>77305</t>
  </si>
  <si>
    <t>MOntáž zákrytových teracových desek</t>
  </si>
  <si>
    <t>3+14,2+18,5</t>
  </si>
  <si>
    <t>77306</t>
  </si>
  <si>
    <t>Dod teracová zákrytová deska tl.35mm s okapovou drážkou š. 350mm</t>
  </si>
  <si>
    <t>3*1,05</t>
  </si>
  <si>
    <t>77307</t>
  </si>
  <si>
    <t>Dod teracová zákrytová deska tl.35mm s okapovou drážkou š. 250mm</t>
  </si>
  <si>
    <t>14,2*1,05</t>
  </si>
  <si>
    <t>77308</t>
  </si>
  <si>
    <t>Dod teracová zákrytová deska tl.35mm s okapovou drážkou š. 200mm</t>
  </si>
  <si>
    <t>18,5*1,05</t>
  </si>
  <si>
    <t>998773201R00</t>
  </si>
  <si>
    <t>Přesun hmot pro podlahy teracové v objektech výšky do 6 m</t>
  </si>
  <si>
    <t>800-773</t>
  </si>
  <si>
    <t>005121010R</t>
  </si>
  <si>
    <t>Vybudování zařízení staveniště</t>
  </si>
  <si>
    <t>Soubor</t>
  </si>
  <si>
    <t>VRN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</si>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</sst>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89" t="s">
        <v>39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5253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5" t="s">
        <v>40</v>
      </c>
      <c r="C5" s="4"/>
      <c r="D5" s="30"/>
      <c r="E5" s="24"/>
      <c r="F5" s="24"/>
      <c r="G5" s="24"/>
      <c r="H5" s="26" t="s">
        <v>38</v>
      </c>
      <c r="I5" s="30"/>
      <c r="J5" s="10"/>
    </row>
    <row r="6" spans="1:15" ht="15.75" customHeight="1" x14ac:dyDescent="0.25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5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5">
      <c r="A8" s="3"/>
      <c r="B8" s="45" t="s">
        <v>20</v>
      </c>
      <c r="C8" s="4"/>
      <c r="D8" s="33"/>
      <c r="E8" s="4"/>
      <c r="F8" s="4"/>
      <c r="G8" s="43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5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19</v>
      </c>
      <c r="C11" s="4"/>
      <c r="D11" s="121"/>
      <c r="E11" s="121"/>
      <c r="F11" s="121"/>
      <c r="G11" s="121"/>
      <c r="H11" s="26" t="s">
        <v>38</v>
      </c>
      <c r="I11" s="126"/>
      <c r="J11" s="10"/>
    </row>
    <row r="12" spans="1:15" ht="15.75" customHeight="1" x14ac:dyDescent="0.25">
      <c r="A12" s="3"/>
      <c r="B12" s="39"/>
      <c r="C12" s="24"/>
      <c r="D12" s="122"/>
      <c r="E12" s="122"/>
      <c r="F12" s="122"/>
      <c r="G12" s="122"/>
      <c r="H12" s="26" t="s">
        <v>34</v>
      </c>
      <c r="I12" s="126"/>
      <c r="J12" s="10"/>
    </row>
    <row r="13" spans="1:15" ht="15.75" customHeight="1" x14ac:dyDescent="0.25">
      <c r="A13" s="3"/>
      <c r="B13" s="40"/>
      <c r="C13" s="25"/>
      <c r="D13" s="125"/>
      <c r="E13" s="123"/>
      <c r="F13" s="124"/>
      <c r="G13" s="124"/>
      <c r="H13" s="27"/>
      <c r="I13" s="32"/>
      <c r="J13" s="49"/>
    </row>
    <row r="14" spans="1:15" ht="24" customHeight="1" x14ac:dyDescent="0.25">
      <c r="A14" s="3"/>
      <c r="B14" s="64" t="s">
        <v>21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32</v>
      </c>
      <c r="C15" s="70"/>
      <c r="D15" s="51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5">
      <c r="A16" s="189" t="s">
        <v>24</v>
      </c>
      <c r="B16" s="55" t="s">
        <v>24</v>
      </c>
      <c r="C16" s="56"/>
      <c r="D16" s="57"/>
      <c r="E16" s="82"/>
      <c r="F16" s="83"/>
      <c r="G16" s="82"/>
      <c r="H16" s="83"/>
      <c r="I16" s="82">
        <f>SUMIF(F49:F60,A16,I49:I60)+SUMIF(F49:F60,"PSU",I49:I60)</f>
        <v>0</v>
      </c>
      <c r="J16" s="84"/>
    </row>
    <row r="17" spans="1:10" ht="23.25" customHeight="1" x14ac:dyDescent="0.25">
      <c r="A17" s="189" t="s">
        <v>25</v>
      </c>
      <c r="B17" s="55" t="s">
        <v>25</v>
      </c>
      <c r="C17" s="56"/>
      <c r="D17" s="57"/>
      <c r="E17" s="82"/>
      <c r="F17" s="83"/>
      <c r="G17" s="82"/>
      <c r="H17" s="83"/>
      <c r="I17" s="82">
        <f>SUMIF(F49:F60,A17,I49:I60)</f>
        <v>0</v>
      </c>
      <c r="J17" s="84"/>
    </row>
    <row r="18" spans="1:10" ht="23.25" customHeight="1" x14ac:dyDescent="0.25">
      <c r="A18" s="189" t="s">
        <v>26</v>
      </c>
      <c r="B18" s="55" t="s">
        <v>26</v>
      </c>
      <c r="C18" s="56"/>
      <c r="D18" s="57"/>
      <c r="E18" s="82"/>
      <c r="F18" s="83"/>
      <c r="G18" s="82"/>
      <c r="H18" s="83"/>
      <c r="I18" s="82">
        <f>SUMIF(F49:F60,A18,I49:I60)</f>
        <v>0</v>
      </c>
      <c r="J18" s="84"/>
    </row>
    <row r="19" spans="1:10" ht="23.25" customHeight="1" x14ac:dyDescent="0.25">
      <c r="A19" s="189" t="s">
        <v>73</v>
      </c>
      <c r="B19" s="55" t="s">
        <v>27</v>
      </c>
      <c r="C19" s="56"/>
      <c r="D19" s="57"/>
      <c r="E19" s="82"/>
      <c r="F19" s="83"/>
      <c r="G19" s="82"/>
      <c r="H19" s="83"/>
      <c r="I19" s="82">
        <f>SUMIF(F49:F60,A19,I49:I60)</f>
        <v>0</v>
      </c>
      <c r="J19" s="84"/>
    </row>
    <row r="20" spans="1:10" ht="23.25" customHeight="1" x14ac:dyDescent="0.25">
      <c r="A20" s="189" t="s">
        <v>74</v>
      </c>
      <c r="B20" s="55" t="s">
        <v>28</v>
      </c>
      <c r="C20" s="56"/>
      <c r="D20" s="57"/>
      <c r="E20" s="82"/>
      <c r="F20" s="83"/>
      <c r="G20" s="82"/>
      <c r="H20" s="83"/>
      <c r="I20" s="82">
        <f>SUMIF(F49:F60,A20,I49:I60)</f>
        <v>0</v>
      </c>
      <c r="J20" s="84"/>
    </row>
    <row r="21" spans="1:10" ht="23.25" customHeight="1" x14ac:dyDescent="0.25">
      <c r="A21" s="3"/>
      <c r="B21" s="72" t="s">
        <v>29</v>
      </c>
      <c r="C21" s="73"/>
      <c r="D21" s="74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0">
        <f>ZakladDPHSniVypocet</f>
        <v>0</v>
      </c>
      <c r="H23" s="81"/>
      <c r="I23" s="81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8">
        <f>IF(A24&gt;50, ROUNDUP(A23, 0), ROUNDDOWN(A23, 0))</f>
        <v>0</v>
      </c>
      <c r="H24" s="79"/>
      <c r="I24" s="79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0">
        <f>ZakladDPHZaklVypocet</f>
        <v>0</v>
      </c>
      <c r="H25" s="81"/>
      <c r="I25" s="81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2">
        <f>IF(A26&gt;50, ROUNDUP(A25, 0), ROUNDDOWN(A25, 0))</f>
        <v>0</v>
      </c>
      <c r="H26" s="93"/>
      <c r="I26" s="93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1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5">
      <c r="A32" s="3"/>
      <c r="B32" s="23"/>
      <c r="C32" s="18" t="s">
        <v>11</v>
      </c>
      <c r="D32" s="37"/>
      <c r="E32" s="37"/>
      <c r="F32" s="18" t="s">
        <v>10</v>
      </c>
      <c r="G32" s="37"/>
      <c r="H32" s="38">
        <f ca="1">TODAY()</f>
        <v>43549</v>
      </c>
      <c r="I32" s="37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6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3"/>
      <c r="H35" s="12" t="s">
        <v>3</v>
      </c>
      <c r="I35" s="43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48</v>
      </c>
      <c r="C39" s="142"/>
      <c r="D39" s="143"/>
      <c r="E39" s="143"/>
      <c r="F39" s="144">
        <f>'01 01 Pol'!AE195</f>
        <v>0</v>
      </c>
      <c r="G39" s="145">
        <f>'01 01 Pol'!AF195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41</v>
      </c>
      <c r="C40" s="149" t="s">
        <v>42</v>
      </c>
      <c r="D40" s="150"/>
      <c r="E40" s="150"/>
      <c r="F40" s="151">
        <f>'01 01 Pol'!AE195</f>
        <v>0</v>
      </c>
      <c r="G40" s="152">
        <f>'01 01 Pol'!AF195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41</v>
      </c>
      <c r="C41" s="142" t="s">
        <v>42</v>
      </c>
      <c r="D41" s="143"/>
      <c r="E41" s="143"/>
      <c r="F41" s="155">
        <f>'01 01 Pol'!AE195</f>
        <v>0</v>
      </c>
      <c r="G41" s="146">
        <f>'01 01 Pol'!AF195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49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51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52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53</v>
      </c>
      <c r="C49" s="179" t="s">
        <v>54</v>
      </c>
      <c r="D49" s="180"/>
      <c r="E49" s="180"/>
      <c r="F49" s="185" t="s">
        <v>24</v>
      </c>
      <c r="G49" s="186"/>
      <c r="H49" s="186"/>
      <c r="I49" s="186">
        <f>'01 01 Pol'!G8</f>
        <v>0</v>
      </c>
      <c r="J49" s="183" t="str">
        <f>IF(I61=0,"",I49/I61*100)</f>
        <v/>
      </c>
    </row>
    <row r="50" spans="1:10" ht="25.5" customHeight="1" x14ac:dyDescent="0.25">
      <c r="A50" s="173"/>
      <c r="B50" s="178" t="s">
        <v>55</v>
      </c>
      <c r="C50" s="179" t="s">
        <v>56</v>
      </c>
      <c r="D50" s="180"/>
      <c r="E50" s="180"/>
      <c r="F50" s="185" t="s">
        <v>24</v>
      </c>
      <c r="G50" s="186"/>
      <c r="H50" s="186"/>
      <c r="I50" s="186">
        <f>'01 01 Pol'!G25</f>
        <v>0</v>
      </c>
      <c r="J50" s="183" t="str">
        <f>IF(I61=0,"",I50/I61*100)</f>
        <v/>
      </c>
    </row>
    <row r="51" spans="1:10" ht="25.5" customHeight="1" x14ac:dyDescent="0.25">
      <c r="A51" s="173"/>
      <c r="B51" s="178" t="s">
        <v>57</v>
      </c>
      <c r="C51" s="179" t="s">
        <v>58</v>
      </c>
      <c r="D51" s="180"/>
      <c r="E51" s="180"/>
      <c r="F51" s="185" t="s">
        <v>24</v>
      </c>
      <c r="G51" s="186"/>
      <c r="H51" s="186"/>
      <c r="I51" s="186">
        <f>'01 01 Pol'!G33</f>
        <v>0</v>
      </c>
      <c r="J51" s="183" t="str">
        <f>IF(I61=0,"",I51/I61*100)</f>
        <v/>
      </c>
    </row>
    <row r="52" spans="1:10" ht="25.5" customHeight="1" x14ac:dyDescent="0.25">
      <c r="A52" s="173"/>
      <c r="B52" s="178" t="s">
        <v>59</v>
      </c>
      <c r="C52" s="179" t="s">
        <v>60</v>
      </c>
      <c r="D52" s="180"/>
      <c r="E52" s="180"/>
      <c r="F52" s="185" t="s">
        <v>24</v>
      </c>
      <c r="G52" s="186"/>
      <c r="H52" s="186"/>
      <c r="I52" s="186">
        <f>'01 01 Pol'!G40</f>
        <v>0</v>
      </c>
      <c r="J52" s="183" t="str">
        <f>IF(I61=0,"",I52/I61*100)</f>
        <v/>
      </c>
    </row>
    <row r="53" spans="1:10" ht="25.5" customHeight="1" x14ac:dyDescent="0.25">
      <c r="A53" s="173"/>
      <c r="B53" s="178" t="s">
        <v>61</v>
      </c>
      <c r="C53" s="179" t="s">
        <v>62</v>
      </c>
      <c r="D53" s="180"/>
      <c r="E53" s="180"/>
      <c r="F53" s="185" t="s">
        <v>24</v>
      </c>
      <c r="G53" s="186"/>
      <c r="H53" s="186"/>
      <c r="I53" s="186">
        <f>'01 01 Pol'!G78</f>
        <v>0</v>
      </c>
      <c r="J53" s="183" t="str">
        <f>IF(I61=0,"",I53/I61*100)</f>
        <v/>
      </c>
    </row>
    <row r="54" spans="1:10" ht="25.5" customHeight="1" x14ac:dyDescent="0.25">
      <c r="A54" s="173"/>
      <c r="B54" s="178" t="s">
        <v>63</v>
      </c>
      <c r="C54" s="179" t="s">
        <v>64</v>
      </c>
      <c r="D54" s="180"/>
      <c r="E54" s="180"/>
      <c r="F54" s="185" t="s">
        <v>24</v>
      </c>
      <c r="G54" s="186"/>
      <c r="H54" s="186"/>
      <c r="I54" s="186">
        <f>'01 01 Pol'!G81</f>
        <v>0</v>
      </c>
      <c r="J54" s="183" t="str">
        <f>IF(I61=0,"",I54/I61*100)</f>
        <v/>
      </c>
    </row>
    <row r="55" spans="1:10" ht="25.5" customHeight="1" x14ac:dyDescent="0.25">
      <c r="A55" s="173"/>
      <c r="B55" s="178" t="s">
        <v>65</v>
      </c>
      <c r="C55" s="179" t="s">
        <v>66</v>
      </c>
      <c r="D55" s="180"/>
      <c r="E55" s="180"/>
      <c r="F55" s="185" t="s">
        <v>24</v>
      </c>
      <c r="G55" s="186"/>
      <c r="H55" s="186"/>
      <c r="I55" s="186">
        <f>'01 01 Pol'!G122</f>
        <v>0</v>
      </c>
      <c r="J55" s="183" t="str">
        <f>IF(I61=0,"",I55/I61*100)</f>
        <v/>
      </c>
    </row>
    <row r="56" spans="1:10" ht="25.5" customHeight="1" x14ac:dyDescent="0.25">
      <c r="A56" s="173"/>
      <c r="B56" s="178" t="s">
        <v>67</v>
      </c>
      <c r="C56" s="179" t="s">
        <v>68</v>
      </c>
      <c r="D56" s="180"/>
      <c r="E56" s="180"/>
      <c r="F56" s="185" t="s">
        <v>25</v>
      </c>
      <c r="G56" s="186"/>
      <c r="H56" s="186"/>
      <c r="I56" s="186">
        <f>'01 01 Pol'!G125</f>
        <v>0</v>
      </c>
      <c r="J56" s="183" t="str">
        <f>IF(I61=0,"",I56/I61*100)</f>
        <v/>
      </c>
    </row>
    <row r="57" spans="1:10" ht="25.5" customHeight="1" x14ac:dyDescent="0.25">
      <c r="A57" s="173"/>
      <c r="B57" s="178" t="s">
        <v>69</v>
      </c>
      <c r="C57" s="179" t="s">
        <v>70</v>
      </c>
      <c r="D57" s="180"/>
      <c r="E57" s="180"/>
      <c r="F57" s="185" t="s">
        <v>25</v>
      </c>
      <c r="G57" s="186"/>
      <c r="H57" s="186"/>
      <c r="I57" s="186">
        <f>'01 01 Pol'!G139</f>
        <v>0</v>
      </c>
      <c r="J57" s="183" t="str">
        <f>IF(I61=0,"",I57/I61*100)</f>
        <v/>
      </c>
    </row>
    <row r="58" spans="1:10" ht="25.5" customHeight="1" x14ac:dyDescent="0.25">
      <c r="A58" s="173"/>
      <c r="B58" s="178" t="s">
        <v>71</v>
      </c>
      <c r="C58" s="179" t="s">
        <v>72</v>
      </c>
      <c r="D58" s="180"/>
      <c r="E58" s="180"/>
      <c r="F58" s="185" t="s">
        <v>25</v>
      </c>
      <c r="G58" s="186"/>
      <c r="H58" s="186"/>
      <c r="I58" s="186">
        <f>'01 01 Pol'!G148</f>
        <v>0</v>
      </c>
      <c r="J58" s="183" t="str">
        <f>IF(I61=0,"",I58/I61*100)</f>
        <v/>
      </c>
    </row>
    <row r="59" spans="1:10" ht="25.5" customHeight="1" x14ac:dyDescent="0.25">
      <c r="A59" s="173"/>
      <c r="B59" s="178" t="s">
        <v>73</v>
      </c>
      <c r="C59" s="179" t="s">
        <v>27</v>
      </c>
      <c r="D59" s="180"/>
      <c r="E59" s="180"/>
      <c r="F59" s="185" t="s">
        <v>73</v>
      </c>
      <c r="G59" s="186"/>
      <c r="H59" s="186"/>
      <c r="I59" s="186">
        <f>'01 01 Pol'!G180</f>
        <v>0</v>
      </c>
      <c r="J59" s="183" t="str">
        <f>IF(I61=0,"",I59/I61*100)</f>
        <v/>
      </c>
    </row>
    <row r="60" spans="1:10" ht="25.5" customHeight="1" x14ac:dyDescent="0.25">
      <c r="A60" s="173"/>
      <c r="B60" s="178" t="s">
        <v>74</v>
      </c>
      <c r="C60" s="179" t="s">
        <v>28</v>
      </c>
      <c r="D60" s="180"/>
      <c r="E60" s="180"/>
      <c r="F60" s="185" t="s">
        <v>74</v>
      </c>
      <c r="G60" s="186"/>
      <c r="H60" s="186"/>
      <c r="I60" s="186">
        <f>'01 01 Pol'!G189</f>
        <v>0</v>
      </c>
      <c r="J60" s="183" t="str">
        <f>IF(I61=0,"",I60/I61*100)</f>
        <v/>
      </c>
    </row>
    <row r="61" spans="1:10" ht="25.5" customHeight="1" x14ac:dyDescent="0.25">
      <c r="A61" s="174"/>
      <c r="B61" s="181" t="s">
        <v>1</v>
      </c>
      <c r="C61" s="181"/>
      <c r="D61" s="182"/>
      <c r="E61" s="182"/>
      <c r="F61" s="187"/>
      <c r="G61" s="188"/>
      <c r="H61" s="188"/>
      <c r="I61" s="188">
        <f>SUM(I49:I60)</f>
        <v>0</v>
      </c>
      <c r="J61" s="184">
        <f>SUM(J49:J60)</f>
        <v>0</v>
      </c>
    </row>
    <row r="62" spans="1:10" x14ac:dyDescent="0.25">
      <c r="F62" s="129"/>
      <c r="G62" s="128"/>
      <c r="H62" s="129"/>
      <c r="I62" s="128"/>
      <c r="J62" s="130"/>
    </row>
    <row r="63" spans="1:10" x14ac:dyDescent="0.25">
      <c r="F63" s="129"/>
      <c r="G63" s="128"/>
      <c r="H63" s="129"/>
      <c r="I63" s="128"/>
      <c r="J63" s="130"/>
    </row>
    <row r="64" spans="1:10" x14ac:dyDescent="0.25">
      <c r="F64" s="129"/>
      <c r="G64" s="128"/>
      <c r="H64" s="129"/>
      <c r="I64" s="128"/>
      <c r="J64" s="130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0:E60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6" t="s">
        <v>7</v>
      </c>
      <c r="B2" s="75"/>
      <c r="C2" s="101"/>
      <c r="D2" s="101"/>
      <c r="E2" s="101"/>
      <c r="F2" s="101"/>
      <c r="G2" s="102"/>
    </row>
    <row r="3" spans="1:7" ht="24.9" customHeight="1" x14ac:dyDescent="0.25">
      <c r="A3" s="76" t="s">
        <v>8</v>
      </c>
      <c r="B3" s="75"/>
      <c r="C3" s="101"/>
      <c r="D3" s="101"/>
      <c r="E3" s="101"/>
      <c r="F3" s="101"/>
      <c r="G3" s="102"/>
    </row>
    <row r="4" spans="1:7" ht="24.9" customHeight="1" x14ac:dyDescent="0.25">
      <c r="A4" s="76" t="s">
        <v>9</v>
      </c>
      <c r="B4" s="75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8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75</v>
      </c>
      <c r="B1" s="191"/>
      <c r="C1" s="191"/>
      <c r="D1" s="191"/>
      <c r="E1" s="191"/>
      <c r="F1" s="191"/>
      <c r="G1" s="191"/>
      <c r="AG1" t="s">
        <v>76</v>
      </c>
    </row>
    <row r="2" spans="1:60" ht="25.05" customHeight="1" x14ac:dyDescent="0.25">
      <c r="A2" s="192" t="s">
        <v>7</v>
      </c>
      <c r="B2" s="75" t="s">
        <v>46</v>
      </c>
      <c r="C2" s="195" t="s">
        <v>47</v>
      </c>
      <c r="D2" s="193"/>
      <c r="E2" s="193"/>
      <c r="F2" s="193"/>
      <c r="G2" s="194"/>
      <c r="AG2" t="s">
        <v>77</v>
      </c>
    </row>
    <row r="3" spans="1:60" ht="25.05" customHeight="1" x14ac:dyDescent="0.25">
      <c r="A3" s="192" t="s">
        <v>8</v>
      </c>
      <c r="B3" s="75" t="s">
        <v>41</v>
      </c>
      <c r="C3" s="195" t="s">
        <v>42</v>
      </c>
      <c r="D3" s="193"/>
      <c r="E3" s="193"/>
      <c r="F3" s="193"/>
      <c r="G3" s="194"/>
      <c r="AC3" s="127" t="s">
        <v>77</v>
      </c>
      <c r="AG3" t="s">
        <v>78</v>
      </c>
    </row>
    <row r="4" spans="1:60" ht="25.05" customHeight="1" x14ac:dyDescent="0.25">
      <c r="A4" s="196" t="s">
        <v>9</v>
      </c>
      <c r="B4" s="197" t="s">
        <v>41</v>
      </c>
      <c r="C4" s="198" t="s">
        <v>42</v>
      </c>
      <c r="D4" s="199"/>
      <c r="E4" s="199"/>
      <c r="F4" s="199"/>
      <c r="G4" s="200"/>
      <c r="AG4" t="s">
        <v>79</v>
      </c>
    </row>
    <row r="5" spans="1:60" x14ac:dyDescent="0.25">
      <c r="D5" s="190"/>
    </row>
    <row r="6" spans="1:60" ht="39.6" x14ac:dyDescent="0.25">
      <c r="A6" s="202" t="s">
        <v>80</v>
      </c>
      <c r="B6" s="204" t="s">
        <v>81</v>
      </c>
      <c r="C6" s="204" t="s">
        <v>82</v>
      </c>
      <c r="D6" s="203" t="s">
        <v>83</v>
      </c>
      <c r="E6" s="202" t="s">
        <v>84</v>
      </c>
      <c r="F6" s="201" t="s">
        <v>85</v>
      </c>
      <c r="G6" s="202" t="s">
        <v>29</v>
      </c>
      <c r="H6" s="205" t="s">
        <v>30</v>
      </c>
      <c r="I6" s="205" t="s">
        <v>86</v>
      </c>
      <c r="J6" s="205" t="s">
        <v>31</v>
      </c>
      <c r="K6" s="205" t="s">
        <v>87</v>
      </c>
      <c r="L6" s="205" t="s">
        <v>88</v>
      </c>
      <c r="M6" s="205" t="s">
        <v>89</v>
      </c>
      <c r="N6" s="205" t="s">
        <v>90</v>
      </c>
      <c r="O6" s="205" t="s">
        <v>91</v>
      </c>
      <c r="P6" s="205" t="s">
        <v>92</v>
      </c>
      <c r="Q6" s="205" t="s">
        <v>93</v>
      </c>
      <c r="R6" s="205" t="s">
        <v>94</v>
      </c>
      <c r="S6" s="205" t="s">
        <v>95</v>
      </c>
      <c r="T6" s="205" t="s">
        <v>96</v>
      </c>
      <c r="U6" s="205" t="s">
        <v>97</v>
      </c>
      <c r="V6" s="205" t="s">
        <v>98</v>
      </c>
      <c r="W6" s="205" t="s">
        <v>99</v>
      </c>
      <c r="X6" s="205" t="s">
        <v>100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  <c r="X7" s="208"/>
    </row>
    <row r="8" spans="1:60" x14ac:dyDescent="0.25">
      <c r="A8" s="223" t="s">
        <v>101</v>
      </c>
      <c r="B8" s="224" t="s">
        <v>53</v>
      </c>
      <c r="C8" s="250" t="s">
        <v>54</v>
      </c>
      <c r="D8" s="225"/>
      <c r="E8" s="226"/>
      <c r="F8" s="227"/>
      <c r="G8" s="227">
        <f>SUMIF(AG9:AG24,"&lt;&gt;NOR",G9:G24)</f>
        <v>0</v>
      </c>
      <c r="H8" s="227"/>
      <c r="I8" s="227">
        <f>SUM(I9:I24)</f>
        <v>0</v>
      </c>
      <c r="J8" s="227"/>
      <c r="K8" s="227">
        <f>SUM(K9:K24)</f>
        <v>0</v>
      </c>
      <c r="L8" s="227"/>
      <c r="M8" s="227">
        <f>SUM(M9:M24)</f>
        <v>0</v>
      </c>
      <c r="N8" s="227"/>
      <c r="O8" s="227">
        <f>SUM(O9:O24)</f>
        <v>0</v>
      </c>
      <c r="P8" s="227"/>
      <c r="Q8" s="227">
        <f>SUM(Q9:Q24)</f>
        <v>0</v>
      </c>
      <c r="R8" s="227"/>
      <c r="S8" s="227"/>
      <c r="T8" s="228"/>
      <c r="U8" s="222"/>
      <c r="V8" s="222">
        <f>SUM(V9:V24)</f>
        <v>20.599999999999998</v>
      </c>
      <c r="W8" s="222"/>
      <c r="X8" s="222"/>
      <c r="AG8" t="s">
        <v>102</v>
      </c>
    </row>
    <row r="9" spans="1:60" outlineLevel="1" x14ac:dyDescent="0.25">
      <c r="A9" s="229">
        <v>1</v>
      </c>
      <c r="B9" s="230" t="s">
        <v>103</v>
      </c>
      <c r="C9" s="251" t="s">
        <v>104</v>
      </c>
      <c r="D9" s="231" t="s">
        <v>105</v>
      </c>
      <c r="E9" s="232">
        <v>3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15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 t="s">
        <v>106</v>
      </c>
      <c r="S9" s="234" t="s">
        <v>107</v>
      </c>
      <c r="T9" s="235" t="s">
        <v>107</v>
      </c>
      <c r="U9" s="216">
        <v>3.5329999999999999</v>
      </c>
      <c r="V9" s="216">
        <f>ROUND(E9*U9,2)</f>
        <v>10.6</v>
      </c>
      <c r="W9" s="216"/>
      <c r="X9" s="216" t="s">
        <v>108</v>
      </c>
      <c r="Y9" s="206"/>
      <c r="Z9" s="206"/>
      <c r="AA9" s="206"/>
      <c r="AB9" s="206"/>
      <c r="AC9" s="206"/>
      <c r="AD9" s="206"/>
      <c r="AE9" s="206"/>
      <c r="AF9" s="206"/>
      <c r="AG9" s="206" t="s">
        <v>109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13"/>
      <c r="B10" s="214"/>
      <c r="C10" s="252" t="s">
        <v>110</v>
      </c>
      <c r="D10" s="236"/>
      <c r="E10" s="236"/>
      <c r="F10" s="236"/>
      <c r="G10" s="23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16"/>
      <c r="Y10" s="206"/>
      <c r="Z10" s="206"/>
      <c r="AA10" s="206"/>
      <c r="AB10" s="206"/>
      <c r="AC10" s="206"/>
      <c r="AD10" s="206"/>
      <c r="AE10" s="206"/>
      <c r="AF10" s="206"/>
      <c r="AG10" s="206" t="s">
        <v>111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13"/>
      <c r="B11" s="214"/>
      <c r="C11" s="253" t="s">
        <v>112</v>
      </c>
      <c r="D11" s="218"/>
      <c r="E11" s="219">
        <v>3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06"/>
      <c r="Z11" s="206"/>
      <c r="AA11" s="206"/>
      <c r="AB11" s="206"/>
      <c r="AC11" s="206"/>
      <c r="AD11" s="206"/>
      <c r="AE11" s="206"/>
      <c r="AF11" s="206"/>
      <c r="AG11" s="206" t="s">
        <v>113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29">
        <v>2</v>
      </c>
      <c r="B12" s="230" t="s">
        <v>114</v>
      </c>
      <c r="C12" s="251" t="s">
        <v>115</v>
      </c>
      <c r="D12" s="231" t="s">
        <v>105</v>
      </c>
      <c r="E12" s="232">
        <v>6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15</v>
      </c>
      <c r="M12" s="234">
        <f>G12*(1+L12/100)</f>
        <v>0</v>
      </c>
      <c r="N12" s="234">
        <v>0</v>
      </c>
      <c r="O12" s="234">
        <f>ROUND(E12*N12,2)</f>
        <v>0</v>
      </c>
      <c r="P12" s="234">
        <v>0</v>
      </c>
      <c r="Q12" s="234">
        <f>ROUND(E12*P12,2)</f>
        <v>0</v>
      </c>
      <c r="R12" s="234" t="s">
        <v>106</v>
      </c>
      <c r="S12" s="234" t="s">
        <v>107</v>
      </c>
      <c r="T12" s="235" t="s">
        <v>107</v>
      </c>
      <c r="U12" s="216">
        <v>0.66800000000000004</v>
      </c>
      <c r="V12" s="216">
        <f>ROUND(E12*U12,2)</f>
        <v>4.01</v>
      </c>
      <c r="W12" s="216"/>
      <c r="X12" s="216" t="s">
        <v>108</v>
      </c>
      <c r="Y12" s="206"/>
      <c r="Z12" s="206"/>
      <c r="AA12" s="206"/>
      <c r="AB12" s="206"/>
      <c r="AC12" s="206"/>
      <c r="AD12" s="206"/>
      <c r="AE12" s="206"/>
      <c r="AF12" s="206"/>
      <c r="AG12" s="206" t="s">
        <v>109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13"/>
      <c r="B13" s="214"/>
      <c r="C13" s="252" t="s">
        <v>116</v>
      </c>
      <c r="D13" s="236"/>
      <c r="E13" s="236"/>
      <c r="F13" s="236"/>
      <c r="G13" s="23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16"/>
      <c r="Y13" s="206"/>
      <c r="Z13" s="206"/>
      <c r="AA13" s="206"/>
      <c r="AB13" s="206"/>
      <c r="AC13" s="206"/>
      <c r="AD13" s="206"/>
      <c r="AE13" s="206"/>
      <c r="AF13" s="206"/>
      <c r="AG13" s="206" t="s">
        <v>111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13"/>
      <c r="B14" s="214"/>
      <c r="C14" s="253" t="s">
        <v>117</v>
      </c>
      <c r="D14" s="218"/>
      <c r="E14" s="219">
        <v>3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06"/>
      <c r="Z14" s="206"/>
      <c r="AA14" s="206"/>
      <c r="AB14" s="206"/>
      <c r="AC14" s="206"/>
      <c r="AD14" s="206"/>
      <c r="AE14" s="206"/>
      <c r="AF14" s="206"/>
      <c r="AG14" s="206" t="s">
        <v>113</v>
      </c>
      <c r="AH14" s="206">
        <v>5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13"/>
      <c r="B15" s="214"/>
      <c r="C15" s="253" t="s">
        <v>118</v>
      </c>
      <c r="D15" s="218"/>
      <c r="E15" s="219">
        <v>3</v>
      </c>
      <c r="F15" s="216"/>
      <c r="G15" s="216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06"/>
      <c r="Z15" s="206"/>
      <c r="AA15" s="206"/>
      <c r="AB15" s="206"/>
      <c r="AC15" s="206"/>
      <c r="AD15" s="206"/>
      <c r="AE15" s="206"/>
      <c r="AF15" s="206"/>
      <c r="AG15" s="206" t="s">
        <v>113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0.399999999999999" outlineLevel="1" x14ac:dyDescent="0.25">
      <c r="A16" s="229">
        <v>3</v>
      </c>
      <c r="B16" s="230" t="s">
        <v>119</v>
      </c>
      <c r="C16" s="251" t="s">
        <v>120</v>
      </c>
      <c r="D16" s="231" t="s">
        <v>105</v>
      </c>
      <c r="E16" s="232">
        <v>3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15</v>
      </c>
      <c r="M16" s="234">
        <f>G16*(1+L16/100)</f>
        <v>0</v>
      </c>
      <c r="N16" s="234">
        <v>0</v>
      </c>
      <c r="O16" s="234">
        <f>ROUND(E16*N16,2)</f>
        <v>0</v>
      </c>
      <c r="P16" s="234">
        <v>0</v>
      </c>
      <c r="Q16" s="234">
        <f>ROUND(E16*P16,2)</f>
        <v>0</v>
      </c>
      <c r="R16" s="234" t="s">
        <v>106</v>
      </c>
      <c r="S16" s="234" t="s">
        <v>107</v>
      </c>
      <c r="T16" s="235" t="s">
        <v>107</v>
      </c>
      <c r="U16" s="216">
        <v>0.65200000000000002</v>
      </c>
      <c r="V16" s="216">
        <f>ROUND(E16*U16,2)</f>
        <v>1.96</v>
      </c>
      <c r="W16" s="216"/>
      <c r="X16" s="216" t="s">
        <v>108</v>
      </c>
      <c r="Y16" s="206"/>
      <c r="Z16" s="206"/>
      <c r="AA16" s="206"/>
      <c r="AB16" s="206"/>
      <c r="AC16" s="206"/>
      <c r="AD16" s="206"/>
      <c r="AE16" s="206"/>
      <c r="AF16" s="206"/>
      <c r="AG16" s="206" t="s">
        <v>109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13"/>
      <c r="B17" s="214"/>
      <c r="C17" s="253" t="s">
        <v>112</v>
      </c>
      <c r="D17" s="218"/>
      <c r="E17" s="219">
        <v>3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206"/>
      <c r="Z17" s="206"/>
      <c r="AA17" s="206"/>
      <c r="AB17" s="206"/>
      <c r="AC17" s="206"/>
      <c r="AD17" s="206"/>
      <c r="AE17" s="206"/>
      <c r="AF17" s="206"/>
      <c r="AG17" s="206" t="s">
        <v>113</v>
      </c>
      <c r="AH17" s="206">
        <v>0</v>
      </c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29">
        <v>4</v>
      </c>
      <c r="B18" s="230" t="s">
        <v>121</v>
      </c>
      <c r="C18" s="251" t="s">
        <v>122</v>
      </c>
      <c r="D18" s="231" t="s">
        <v>105</v>
      </c>
      <c r="E18" s="232">
        <v>3</v>
      </c>
      <c r="F18" s="233"/>
      <c r="G18" s="234">
        <f>ROUND(E18*F18,2)</f>
        <v>0</v>
      </c>
      <c r="H18" s="233"/>
      <c r="I18" s="234">
        <f>ROUND(E18*H18,2)</f>
        <v>0</v>
      </c>
      <c r="J18" s="233"/>
      <c r="K18" s="234">
        <f>ROUND(E18*J18,2)</f>
        <v>0</v>
      </c>
      <c r="L18" s="234">
        <v>15</v>
      </c>
      <c r="M18" s="234">
        <f>G18*(1+L18/100)</f>
        <v>0</v>
      </c>
      <c r="N18" s="234">
        <v>0</v>
      </c>
      <c r="O18" s="234">
        <f>ROUND(E18*N18,2)</f>
        <v>0</v>
      </c>
      <c r="P18" s="234">
        <v>0</v>
      </c>
      <c r="Q18" s="234">
        <f>ROUND(E18*P18,2)</f>
        <v>0</v>
      </c>
      <c r="R18" s="234" t="s">
        <v>123</v>
      </c>
      <c r="S18" s="234" t="s">
        <v>107</v>
      </c>
      <c r="T18" s="235" t="s">
        <v>107</v>
      </c>
      <c r="U18" s="216">
        <v>1.1040000000000001</v>
      </c>
      <c r="V18" s="216">
        <f>ROUND(E18*U18,2)</f>
        <v>3.31</v>
      </c>
      <c r="W18" s="216"/>
      <c r="X18" s="216" t="s">
        <v>108</v>
      </c>
      <c r="Y18" s="206"/>
      <c r="Z18" s="206"/>
      <c r="AA18" s="206"/>
      <c r="AB18" s="206"/>
      <c r="AC18" s="206"/>
      <c r="AD18" s="206"/>
      <c r="AE18" s="206"/>
      <c r="AF18" s="206"/>
      <c r="AG18" s="206" t="s">
        <v>109</v>
      </c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13"/>
      <c r="B19" s="214"/>
      <c r="C19" s="252" t="s">
        <v>124</v>
      </c>
      <c r="D19" s="236"/>
      <c r="E19" s="236"/>
      <c r="F19" s="236"/>
      <c r="G19" s="23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16"/>
      <c r="Y19" s="206"/>
      <c r="Z19" s="206"/>
      <c r="AA19" s="206"/>
      <c r="AB19" s="206"/>
      <c r="AC19" s="206"/>
      <c r="AD19" s="206"/>
      <c r="AE19" s="206"/>
      <c r="AF19" s="206"/>
      <c r="AG19" s="206" t="s">
        <v>111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13"/>
      <c r="B20" s="214"/>
      <c r="C20" s="253" t="s">
        <v>125</v>
      </c>
      <c r="D20" s="218"/>
      <c r="E20" s="219">
        <v>3</v>
      </c>
      <c r="F20" s="216"/>
      <c r="G20" s="216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16"/>
      <c r="Y20" s="206"/>
      <c r="Z20" s="206"/>
      <c r="AA20" s="206"/>
      <c r="AB20" s="206"/>
      <c r="AC20" s="206"/>
      <c r="AD20" s="206"/>
      <c r="AE20" s="206"/>
      <c r="AF20" s="206"/>
      <c r="AG20" s="206" t="s">
        <v>113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29">
        <v>5</v>
      </c>
      <c r="B21" s="230" t="s">
        <v>126</v>
      </c>
      <c r="C21" s="251" t="s">
        <v>127</v>
      </c>
      <c r="D21" s="231" t="s">
        <v>128</v>
      </c>
      <c r="E21" s="232">
        <v>7.5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15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 t="s">
        <v>106</v>
      </c>
      <c r="S21" s="234" t="s">
        <v>107</v>
      </c>
      <c r="T21" s="235" t="s">
        <v>107</v>
      </c>
      <c r="U21" s="216">
        <v>9.6000000000000002E-2</v>
      </c>
      <c r="V21" s="216">
        <f>ROUND(E21*U21,2)</f>
        <v>0.72</v>
      </c>
      <c r="W21" s="216"/>
      <c r="X21" s="216" t="s">
        <v>108</v>
      </c>
      <c r="Y21" s="206"/>
      <c r="Z21" s="206"/>
      <c r="AA21" s="206"/>
      <c r="AB21" s="206"/>
      <c r="AC21" s="206"/>
      <c r="AD21" s="206"/>
      <c r="AE21" s="206"/>
      <c r="AF21" s="206"/>
      <c r="AG21" s="206" t="s">
        <v>109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3"/>
      <c r="B22" s="214"/>
      <c r="C22" s="252" t="s">
        <v>129</v>
      </c>
      <c r="D22" s="236"/>
      <c r="E22" s="236"/>
      <c r="F22" s="236"/>
      <c r="G22" s="23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06"/>
      <c r="Z22" s="206"/>
      <c r="AA22" s="206"/>
      <c r="AB22" s="206"/>
      <c r="AC22" s="206"/>
      <c r="AD22" s="206"/>
      <c r="AE22" s="206"/>
      <c r="AF22" s="206"/>
      <c r="AG22" s="206" t="s">
        <v>111</v>
      </c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13"/>
      <c r="B23" s="214"/>
      <c r="C23" s="253" t="s">
        <v>130</v>
      </c>
      <c r="D23" s="218"/>
      <c r="E23" s="219">
        <v>7.5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06"/>
      <c r="Z23" s="206"/>
      <c r="AA23" s="206"/>
      <c r="AB23" s="206"/>
      <c r="AC23" s="206"/>
      <c r="AD23" s="206"/>
      <c r="AE23" s="206"/>
      <c r="AF23" s="206"/>
      <c r="AG23" s="206" t="s">
        <v>113</v>
      </c>
      <c r="AH23" s="206">
        <v>0</v>
      </c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37">
        <v>6</v>
      </c>
      <c r="B24" s="238" t="s">
        <v>131</v>
      </c>
      <c r="C24" s="254" t="s">
        <v>132</v>
      </c>
      <c r="D24" s="239" t="s">
        <v>105</v>
      </c>
      <c r="E24" s="240">
        <v>1</v>
      </c>
      <c r="F24" s="241"/>
      <c r="G24" s="242">
        <f>ROUND(E24*F24,2)</f>
        <v>0</v>
      </c>
      <c r="H24" s="241"/>
      <c r="I24" s="242">
        <f>ROUND(E24*H24,2)</f>
        <v>0</v>
      </c>
      <c r="J24" s="241"/>
      <c r="K24" s="242">
        <f>ROUND(E24*J24,2)</f>
        <v>0</v>
      </c>
      <c r="L24" s="242">
        <v>15</v>
      </c>
      <c r="M24" s="242">
        <f>G24*(1+L24/100)</f>
        <v>0</v>
      </c>
      <c r="N24" s="242">
        <v>0</v>
      </c>
      <c r="O24" s="242">
        <f>ROUND(E24*N24,2)</f>
        <v>0</v>
      </c>
      <c r="P24" s="242">
        <v>0</v>
      </c>
      <c r="Q24" s="242">
        <f>ROUND(E24*P24,2)</f>
        <v>0</v>
      </c>
      <c r="R24" s="242"/>
      <c r="S24" s="242" t="s">
        <v>133</v>
      </c>
      <c r="T24" s="243" t="s">
        <v>134</v>
      </c>
      <c r="U24" s="216">
        <v>0</v>
      </c>
      <c r="V24" s="216">
        <f>ROUND(E24*U24,2)</f>
        <v>0</v>
      </c>
      <c r="W24" s="216"/>
      <c r="X24" s="216" t="s">
        <v>108</v>
      </c>
      <c r="Y24" s="206"/>
      <c r="Z24" s="206"/>
      <c r="AA24" s="206"/>
      <c r="AB24" s="206"/>
      <c r="AC24" s="206"/>
      <c r="AD24" s="206"/>
      <c r="AE24" s="206"/>
      <c r="AF24" s="206"/>
      <c r="AG24" s="206" t="s">
        <v>109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x14ac:dyDescent="0.25">
      <c r="A25" s="223" t="s">
        <v>101</v>
      </c>
      <c r="B25" s="224" t="s">
        <v>55</v>
      </c>
      <c r="C25" s="250" t="s">
        <v>56</v>
      </c>
      <c r="D25" s="225"/>
      <c r="E25" s="226"/>
      <c r="F25" s="227"/>
      <c r="G25" s="227">
        <f>SUMIF(AG26:AG32,"&lt;&gt;NOR",G26:G32)</f>
        <v>0</v>
      </c>
      <c r="H25" s="227"/>
      <c r="I25" s="227">
        <f>SUM(I26:I32)</f>
        <v>0</v>
      </c>
      <c r="J25" s="227"/>
      <c r="K25" s="227">
        <f>SUM(K26:K32)</f>
        <v>0</v>
      </c>
      <c r="L25" s="227"/>
      <c r="M25" s="227">
        <f>SUM(M26:M32)</f>
        <v>0</v>
      </c>
      <c r="N25" s="227"/>
      <c r="O25" s="227">
        <f>SUM(O26:O32)</f>
        <v>1.01</v>
      </c>
      <c r="P25" s="227"/>
      <c r="Q25" s="227">
        <f>SUM(Q26:Q32)</f>
        <v>0</v>
      </c>
      <c r="R25" s="227"/>
      <c r="S25" s="227"/>
      <c r="T25" s="228"/>
      <c r="U25" s="222"/>
      <c r="V25" s="222">
        <f>SUM(V26:V32)</f>
        <v>11.28</v>
      </c>
      <c r="W25" s="222"/>
      <c r="X25" s="222"/>
      <c r="AG25" t="s">
        <v>102</v>
      </c>
    </row>
    <row r="26" spans="1:60" outlineLevel="1" x14ac:dyDescent="0.25">
      <c r="A26" s="229">
        <v>7</v>
      </c>
      <c r="B26" s="230" t="s">
        <v>135</v>
      </c>
      <c r="C26" s="251" t="s">
        <v>136</v>
      </c>
      <c r="D26" s="231" t="s">
        <v>137</v>
      </c>
      <c r="E26" s="232">
        <v>8.4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15</v>
      </c>
      <c r="M26" s="234">
        <f>G26*(1+L26/100)</f>
        <v>0</v>
      </c>
      <c r="N26" s="234">
        <v>0.11369</v>
      </c>
      <c r="O26" s="234">
        <f>ROUND(E26*N26,2)</f>
        <v>0.95</v>
      </c>
      <c r="P26" s="234">
        <v>0</v>
      </c>
      <c r="Q26" s="234">
        <f>ROUND(E26*P26,2)</f>
        <v>0</v>
      </c>
      <c r="R26" s="234" t="s">
        <v>138</v>
      </c>
      <c r="S26" s="234" t="s">
        <v>107</v>
      </c>
      <c r="T26" s="235" t="s">
        <v>107</v>
      </c>
      <c r="U26" s="216">
        <v>0.56850000000000001</v>
      </c>
      <c r="V26" s="216">
        <f>ROUND(E26*U26,2)</f>
        <v>4.78</v>
      </c>
      <c r="W26" s="216"/>
      <c r="X26" s="216" t="s">
        <v>108</v>
      </c>
      <c r="Y26" s="206"/>
      <c r="Z26" s="206"/>
      <c r="AA26" s="206"/>
      <c r="AB26" s="206"/>
      <c r="AC26" s="206"/>
      <c r="AD26" s="206"/>
      <c r="AE26" s="206"/>
      <c r="AF26" s="206"/>
      <c r="AG26" s="206" t="s">
        <v>109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13"/>
      <c r="B27" s="214"/>
      <c r="C27" s="252" t="s">
        <v>139</v>
      </c>
      <c r="D27" s="236"/>
      <c r="E27" s="236"/>
      <c r="F27" s="236"/>
      <c r="G27" s="236"/>
      <c r="H27" s="216"/>
      <c r="I27" s="216"/>
      <c r="J27" s="216"/>
      <c r="K27" s="216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06"/>
      <c r="Z27" s="206"/>
      <c r="AA27" s="206"/>
      <c r="AB27" s="206"/>
      <c r="AC27" s="206"/>
      <c r="AD27" s="206"/>
      <c r="AE27" s="206"/>
      <c r="AF27" s="206"/>
      <c r="AG27" s="206" t="s">
        <v>111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44" t="str">
        <f>C27</f>
        <v>na terén nebo na desku z betonu prostého nebo prokládaného kamenem, bez potěru, se zahlazením povrchu,</v>
      </c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53" t="s">
        <v>140</v>
      </c>
      <c r="D28" s="218"/>
      <c r="E28" s="219">
        <v>8.4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16"/>
      <c r="Y28" s="206"/>
      <c r="Z28" s="206"/>
      <c r="AA28" s="206"/>
      <c r="AB28" s="206"/>
      <c r="AC28" s="206"/>
      <c r="AD28" s="206"/>
      <c r="AE28" s="206"/>
      <c r="AF28" s="206"/>
      <c r="AG28" s="206" t="s">
        <v>113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29">
        <v>8</v>
      </c>
      <c r="B29" s="230" t="s">
        <v>141</v>
      </c>
      <c r="C29" s="251" t="s">
        <v>142</v>
      </c>
      <c r="D29" s="231" t="s">
        <v>128</v>
      </c>
      <c r="E29" s="232">
        <v>3.6120000000000001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15</v>
      </c>
      <c r="M29" s="234">
        <f>G29*(1+L29/100)</f>
        <v>0</v>
      </c>
      <c r="N29" s="234">
        <v>1.6930000000000001E-2</v>
      </c>
      <c r="O29" s="234">
        <f>ROUND(E29*N29,2)</f>
        <v>0.06</v>
      </c>
      <c r="P29" s="234">
        <v>0</v>
      </c>
      <c r="Q29" s="234">
        <f>ROUND(E29*P29,2)</f>
        <v>0</v>
      </c>
      <c r="R29" s="234" t="s">
        <v>138</v>
      </c>
      <c r="S29" s="234" t="s">
        <v>107</v>
      </c>
      <c r="T29" s="235" t="s">
        <v>107</v>
      </c>
      <c r="U29" s="216">
        <v>1.5396000000000001</v>
      </c>
      <c r="V29" s="216">
        <f>ROUND(E29*U29,2)</f>
        <v>5.56</v>
      </c>
      <c r="W29" s="216"/>
      <c r="X29" s="216" t="s">
        <v>108</v>
      </c>
      <c r="Y29" s="206"/>
      <c r="Z29" s="206"/>
      <c r="AA29" s="206"/>
      <c r="AB29" s="206"/>
      <c r="AC29" s="206"/>
      <c r="AD29" s="206"/>
      <c r="AE29" s="206"/>
      <c r="AF29" s="206"/>
      <c r="AG29" s="206" t="s">
        <v>109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53" t="s">
        <v>143</v>
      </c>
      <c r="D30" s="218"/>
      <c r="E30" s="219">
        <v>3.6120000000000001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16"/>
      <c r="Y30" s="206"/>
      <c r="Z30" s="206"/>
      <c r="AA30" s="206"/>
      <c r="AB30" s="206"/>
      <c r="AC30" s="206"/>
      <c r="AD30" s="206"/>
      <c r="AE30" s="206"/>
      <c r="AF30" s="206"/>
      <c r="AG30" s="206" t="s">
        <v>113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29">
        <v>9</v>
      </c>
      <c r="B31" s="230" t="s">
        <v>144</v>
      </c>
      <c r="C31" s="251" t="s">
        <v>145</v>
      </c>
      <c r="D31" s="231" t="s">
        <v>128</v>
      </c>
      <c r="E31" s="232">
        <v>3.6120000000000001</v>
      </c>
      <c r="F31" s="233"/>
      <c r="G31" s="234">
        <f>ROUND(E31*F31,2)</f>
        <v>0</v>
      </c>
      <c r="H31" s="233"/>
      <c r="I31" s="234">
        <f>ROUND(E31*H31,2)</f>
        <v>0</v>
      </c>
      <c r="J31" s="233"/>
      <c r="K31" s="234">
        <f>ROUND(E31*J31,2)</f>
        <v>0</v>
      </c>
      <c r="L31" s="234">
        <v>15</v>
      </c>
      <c r="M31" s="234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4" t="s">
        <v>138</v>
      </c>
      <c r="S31" s="234" t="s">
        <v>107</v>
      </c>
      <c r="T31" s="235" t="s">
        <v>107</v>
      </c>
      <c r="U31" s="216">
        <v>0.26</v>
      </c>
      <c r="V31" s="216">
        <f>ROUND(E31*U31,2)</f>
        <v>0.94</v>
      </c>
      <c r="W31" s="216"/>
      <c r="X31" s="216" t="s">
        <v>108</v>
      </c>
      <c r="Y31" s="206"/>
      <c r="Z31" s="206"/>
      <c r="AA31" s="206"/>
      <c r="AB31" s="206"/>
      <c r="AC31" s="206"/>
      <c r="AD31" s="206"/>
      <c r="AE31" s="206"/>
      <c r="AF31" s="206"/>
      <c r="AG31" s="206" t="s">
        <v>109</v>
      </c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3"/>
      <c r="B32" s="214"/>
      <c r="C32" s="253" t="s">
        <v>146</v>
      </c>
      <c r="D32" s="218"/>
      <c r="E32" s="219">
        <v>3.6120000000000001</v>
      </c>
      <c r="F32" s="216"/>
      <c r="G32" s="216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16"/>
      <c r="Y32" s="206"/>
      <c r="Z32" s="206"/>
      <c r="AA32" s="206"/>
      <c r="AB32" s="206"/>
      <c r="AC32" s="206"/>
      <c r="AD32" s="206"/>
      <c r="AE32" s="206"/>
      <c r="AF32" s="206"/>
      <c r="AG32" s="206" t="s">
        <v>113</v>
      </c>
      <c r="AH32" s="206">
        <v>5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x14ac:dyDescent="0.25">
      <c r="A33" s="223" t="s">
        <v>101</v>
      </c>
      <c r="B33" s="224" t="s">
        <v>57</v>
      </c>
      <c r="C33" s="250" t="s">
        <v>58</v>
      </c>
      <c r="D33" s="225"/>
      <c r="E33" s="226"/>
      <c r="F33" s="227"/>
      <c r="G33" s="227">
        <f>SUMIF(AG34:AG39,"&lt;&gt;NOR",G34:G39)</f>
        <v>0</v>
      </c>
      <c r="H33" s="227"/>
      <c r="I33" s="227">
        <f>SUM(I34:I39)</f>
        <v>0</v>
      </c>
      <c r="J33" s="227"/>
      <c r="K33" s="227">
        <f>SUM(K34:K39)</f>
        <v>0</v>
      </c>
      <c r="L33" s="227"/>
      <c r="M33" s="227">
        <f>SUM(M34:M39)</f>
        <v>0</v>
      </c>
      <c r="N33" s="227"/>
      <c r="O33" s="227">
        <f>SUM(O34:O39)</f>
        <v>3.1</v>
      </c>
      <c r="P33" s="227"/>
      <c r="Q33" s="227">
        <f>SUM(Q34:Q39)</f>
        <v>0</v>
      </c>
      <c r="R33" s="227"/>
      <c r="S33" s="227"/>
      <c r="T33" s="228"/>
      <c r="U33" s="222"/>
      <c r="V33" s="222">
        <f>SUM(V34:V39)</f>
        <v>3.56</v>
      </c>
      <c r="W33" s="222"/>
      <c r="X33" s="222"/>
      <c r="AG33" t="s">
        <v>102</v>
      </c>
    </row>
    <row r="34" spans="1:60" outlineLevel="1" x14ac:dyDescent="0.25">
      <c r="A34" s="229">
        <v>10</v>
      </c>
      <c r="B34" s="230" t="s">
        <v>147</v>
      </c>
      <c r="C34" s="251" t="s">
        <v>148</v>
      </c>
      <c r="D34" s="231" t="s">
        <v>128</v>
      </c>
      <c r="E34" s="232">
        <v>11.4</v>
      </c>
      <c r="F34" s="233"/>
      <c r="G34" s="234">
        <f>ROUND(E34*F34,2)</f>
        <v>0</v>
      </c>
      <c r="H34" s="233"/>
      <c r="I34" s="234">
        <f>ROUND(E34*H34,2)</f>
        <v>0</v>
      </c>
      <c r="J34" s="233"/>
      <c r="K34" s="234">
        <f>ROUND(E34*J34,2)</f>
        <v>0</v>
      </c>
      <c r="L34" s="234">
        <v>15</v>
      </c>
      <c r="M34" s="234">
        <f>G34*(1+L34/100)</f>
        <v>0</v>
      </c>
      <c r="N34" s="234">
        <v>0.21210000000000001</v>
      </c>
      <c r="O34" s="234">
        <f>ROUND(E34*N34,2)</f>
        <v>2.42</v>
      </c>
      <c r="P34" s="234">
        <v>0</v>
      </c>
      <c r="Q34" s="234">
        <f>ROUND(E34*P34,2)</f>
        <v>0</v>
      </c>
      <c r="R34" s="234" t="s">
        <v>149</v>
      </c>
      <c r="S34" s="234" t="s">
        <v>107</v>
      </c>
      <c r="T34" s="235" t="s">
        <v>107</v>
      </c>
      <c r="U34" s="216">
        <v>0</v>
      </c>
      <c r="V34" s="216">
        <f>ROUND(E34*U34,2)</f>
        <v>0</v>
      </c>
      <c r="W34" s="216"/>
      <c r="X34" s="216" t="s">
        <v>108</v>
      </c>
      <c r="Y34" s="206"/>
      <c r="Z34" s="206"/>
      <c r="AA34" s="206"/>
      <c r="AB34" s="206"/>
      <c r="AC34" s="206"/>
      <c r="AD34" s="206"/>
      <c r="AE34" s="206"/>
      <c r="AF34" s="206"/>
      <c r="AG34" s="206" t="s">
        <v>109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13"/>
      <c r="B35" s="214"/>
      <c r="C35" s="252" t="s">
        <v>150</v>
      </c>
      <c r="D35" s="236"/>
      <c r="E35" s="236"/>
      <c r="F35" s="236"/>
      <c r="G35" s="23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16"/>
      <c r="Y35" s="206"/>
      <c r="Z35" s="206"/>
      <c r="AA35" s="206"/>
      <c r="AB35" s="206"/>
      <c r="AC35" s="206"/>
      <c r="AD35" s="206"/>
      <c r="AE35" s="206"/>
      <c r="AF35" s="206"/>
      <c r="AG35" s="206" t="s">
        <v>111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5">
      <c r="A36" s="213"/>
      <c r="B36" s="214"/>
      <c r="C36" s="253" t="s">
        <v>151</v>
      </c>
      <c r="D36" s="218"/>
      <c r="E36" s="219">
        <v>11.4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16"/>
      <c r="Y36" s="206"/>
      <c r="Z36" s="206"/>
      <c r="AA36" s="206"/>
      <c r="AB36" s="206"/>
      <c r="AC36" s="206"/>
      <c r="AD36" s="206"/>
      <c r="AE36" s="206"/>
      <c r="AF36" s="206"/>
      <c r="AG36" s="206" t="s">
        <v>113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0.399999999999999" outlineLevel="1" x14ac:dyDescent="0.25">
      <c r="A37" s="229">
        <v>11</v>
      </c>
      <c r="B37" s="230" t="s">
        <v>152</v>
      </c>
      <c r="C37" s="251" t="s">
        <v>153</v>
      </c>
      <c r="D37" s="231" t="s">
        <v>128</v>
      </c>
      <c r="E37" s="232">
        <v>9.5</v>
      </c>
      <c r="F37" s="233"/>
      <c r="G37" s="234">
        <f>ROUND(E37*F37,2)</f>
        <v>0</v>
      </c>
      <c r="H37" s="233"/>
      <c r="I37" s="234">
        <f>ROUND(E37*H37,2)</f>
        <v>0</v>
      </c>
      <c r="J37" s="233"/>
      <c r="K37" s="234">
        <f>ROUND(E37*J37,2)</f>
        <v>0</v>
      </c>
      <c r="L37" s="234">
        <v>15</v>
      </c>
      <c r="M37" s="234">
        <f>G37*(1+L37/100)</f>
        <v>0</v>
      </c>
      <c r="N37" s="234">
        <v>7.1999999999999995E-2</v>
      </c>
      <c r="O37" s="234">
        <f>ROUND(E37*N37,2)</f>
        <v>0.68</v>
      </c>
      <c r="P37" s="234">
        <v>0</v>
      </c>
      <c r="Q37" s="234">
        <f>ROUND(E37*P37,2)</f>
        <v>0</v>
      </c>
      <c r="R37" s="234" t="s">
        <v>149</v>
      </c>
      <c r="S37" s="234" t="s">
        <v>107</v>
      </c>
      <c r="T37" s="235" t="s">
        <v>107</v>
      </c>
      <c r="U37" s="216">
        <v>0.375</v>
      </c>
      <c r="V37" s="216">
        <f>ROUND(E37*U37,2)</f>
        <v>3.56</v>
      </c>
      <c r="W37" s="216"/>
      <c r="X37" s="216" t="s">
        <v>108</v>
      </c>
      <c r="Y37" s="206"/>
      <c r="Z37" s="206"/>
      <c r="AA37" s="206"/>
      <c r="AB37" s="206"/>
      <c r="AC37" s="206"/>
      <c r="AD37" s="206"/>
      <c r="AE37" s="206"/>
      <c r="AF37" s="206"/>
      <c r="AG37" s="206" t="s">
        <v>109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ht="21" outlineLevel="1" x14ac:dyDescent="0.25">
      <c r="A38" s="213"/>
      <c r="B38" s="214"/>
      <c r="C38" s="252" t="s">
        <v>154</v>
      </c>
      <c r="D38" s="236"/>
      <c r="E38" s="236"/>
      <c r="F38" s="236"/>
      <c r="G38" s="236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16"/>
      <c r="Y38" s="206"/>
      <c r="Z38" s="206"/>
      <c r="AA38" s="206"/>
      <c r="AB38" s="206"/>
      <c r="AC38" s="206"/>
      <c r="AD38" s="206"/>
      <c r="AE38" s="206"/>
      <c r="AF38" s="206"/>
      <c r="AG38" s="206" t="s">
        <v>111</v>
      </c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44" t="str">
        <f>C38</f>
        <v>komunikací pro pěší do velikosti dlaždic 0,25 m2 s provedením lože do tl. 30 mm, s vyplněním spár a se smetením přebytečného materiálu na vzdálenost do 3 m</v>
      </c>
      <c r="BB38" s="206"/>
      <c r="BC38" s="206"/>
      <c r="BD38" s="206"/>
      <c r="BE38" s="206"/>
      <c r="BF38" s="206"/>
      <c r="BG38" s="206"/>
      <c r="BH38" s="206"/>
    </row>
    <row r="39" spans="1:60" outlineLevel="1" x14ac:dyDescent="0.25">
      <c r="A39" s="213"/>
      <c r="B39" s="214"/>
      <c r="C39" s="253" t="s">
        <v>155</v>
      </c>
      <c r="D39" s="218"/>
      <c r="E39" s="219">
        <v>9.5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16"/>
      <c r="Y39" s="206"/>
      <c r="Z39" s="206"/>
      <c r="AA39" s="206"/>
      <c r="AB39" s="206"/>
      <c r="AC39" s="206"/>
      <c r="AD39" s="206"/>
      <c r="AE39" s="206"/>
      <c r="AF39" s="206"/>
      <c r="AG39" s="206" t="s">
        <v>113</v>
      </c>
      <c r="AH39" s="206">
        <v>0</v>
      </c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x14ac:dyDescent="0.25">
      <c r="A40" s="223" t="s">
        <v>101</v>
      </c>
      <c r="B40" s="224" t="s">
        <v>59</v>
      </c>
      <c r="C40" s="250" t="s">
        <v>60</v>
      </c>
      <c r="D40" s="225"/>
      <c r="E40" s="226"/>
      <c r="F40" s="227"/>
      <c r="G40" s="227">
        <f>SUMIF(AG41:AG77,"&lt;&gt;NOR",G41:G77)</f>
        <v>0</v>
      </c>
      <c r="H40" s="227"/>
      <c r="I40" s="227">
        <f>SUM(I41:I77)</f>
        <v>0</v>
      </c>
      <c r="J40" s="227"/>
      <c r="K40" s="227">
        <f>SUM(K41:K77)</f>
        <v>0</v>
      </c>
      <c r="L40" s="227"/>
      <c r="M40" s="227">
        <f>SUM(M41:M77)</f>
        <v>0</v>
      </c>
      <c r="N40" s="227"/>
      <c r="O40" s="227">
        <f>SUM(O41:O77)</f>
        <v>0.44000000000000006</v>
      </c>
      <c r="P40" s="227"/>
      <c r="Q40" s="227">
        <f>SUM(Q41:Q77)</f>
        <v>0</v>
      </c>
      <c r="R40" s="227"/>
      <c r="S40" s="227"/>
      <c r="T40" s="228"/>
      <c r="U40" s="222"/>
      <c r="V40" s="222">
        <f>SUM(V41:V77)</f>
        <v>38.480000000000004</v>
      </c>
      <c r="W40" s="222"/>
      <c r="X40" s="222"/>
      <c r="AG40" t="s">
        <v>102</v>
      </c>
    </row>
    <row r="41" spans="1:60" outlineLevel="1" x14ac:dyDescent="0.25">
      <c r="A41" s="229">
        <v>12</v>
      </c>
      <c r="B41" s="230" t="s">
        <v>156</v>
      </c>
      <c r="C41" s="251" t="s">
        <v>157</v>
      </c>
      <c r="D41" s="231" t="s">
        <v>128</v>
      </c>
      <c r="E41" s="232">
        <v>44.645000000000003</v>
      </c>
      <c r="F41" s="233"/>
      <c r="G41" s="234">
        <f>ROUND(E41*F41,2)</f>
        <v>0</v>
      </c>
      <c r="H41" s="233"/>
      <c r="I41" s="234">
        <f>ROUND(E41*H41,2)</f>
        <v>0</v>
      </c>
      <c r="J41" s="233"/>
      <c r="K41" s="234">
        <f>ROUND(E41*J41,2)</f>
        <v>0</v>
      </c>
      <c r="L41" s="234">
        <v>15</v>
      </c>
      <c r="M41" s="234">
        <f>G41*(1+L41/100)</f>
        <v>0</v>
      </c>
      <c r="N41" s="234">
        <v>6.1799999999999997E-3</v>
      </c>
      <c r="O41" s="234">
        <f>ROUND(E41*N41,2)</f>
        <v>0.28000000000000003</v>
      </c>
      <c r="P41" s="234">
        <v>0</v>
      </c>
      <c r="Q41" s="234">
        <f>ROUND(E41*P41,2)</f>
        <v>0</v>
      </c>
      <c r="R41" s="234" t="s">
        <v>138</v>
      </c>
      <c r="S41" s="234" t="s">
        <v>107</v>
      </c>
      <c r="T41" s="235" t="s">
        <v>107</v>
      </c>
      <c r="U41" s="216">
        <v>0.5</v>
      </c>
      <c r="V41" s="216">
        <f>ROUND(E41*U41,2)</f>
        <v>22.32</v>
      </c>
      <c r="W41" s="216"/>
      <c r="X41" s="216" t="s">
        <v>108</v>
      </c>
      <c r="Y41" s="206"/>
      <c r="Z41" s="206"/>
      <c r="AA41" s="206"/>
      <c r="AB41" s="206"/>
      <c r="AC41" s="206"/>
      <c r="AD41" s="206"/>
      <c r="AE41" s="206"/>
      <c r="AF41" s="206"/>
      <c r="AG41" s="206" t="s">
        <v>109</v>
      </c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13"/>
      <c r="B42" s="214"/>
      <c r="C42" s="253" t="s">
        <v>158</v>
      </c>
      <c r="D42" s="218"/>
      <c r="E42" s="219">
        <v>4.9720000000000004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16"/>
      <c r="Y42" s="206"/>
      <c r="Z42" s="206"/>
      <c r="AA42" s="206"/>
      <c r="AB42" s="206"/>
      <c r="AC42" s="206"/>
      <c r="AD42" s="206"/>
      <c r="AE42" s="206"/>
      <c r="AF42" s="206"/>
      <c r="AG42" s="206" t="s">
        <v>113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13"/>
      <c r="B43" s="214"/>
      <c r="C43" s="253" t="s">
        <v>159</v>
      </c>
      <c r="D43" s="218"/>
      <c r="E43" s="219">
        <v>6.86</v>
      </c>
      <c r="F43" s="216"/>
      <c r="G43" s="216"/>
      <c r="H43" s="216"/>
      <c r="I43" s="216"/>
      <c r="J43" s="216"/>
      <c r="K43" s="216"/>
      <c r="L43" s="216"/>
      <c r="M43" s="216"/>
      <c r="N43" s="216"/>
      <c r="O43" s="216"/>
      <c r="P43" s="216"/>
      <c r="Q43" s="216"/>
      <c r="R43" s="216"/>
      <c r="S43" s="216"/>
      <c r="T43" s="216"/>
      <c r="U43" s="216"/>
      <c r="V43" s="216"/>
      <c r="W43" s="216"/>
      <c r="X43" s="216"/>
      <c r="Y43" s="206"/>
      <c r="Z43" s="206"/>
      <c r="AA43" s="206"/>
      <c r="AB43" s="206"/>
      <c r="AC43" s="206"/>
      <c r="AD43" s="206"/>
      <c r="AE43" s="206"/>
      <c r="AF43" s="206"/>
      <c r="AG43" s="206" t="s">
        <v>113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5">
      <c r="A44" s="213"/>
      <c r="B44" s="214"/>
      <c r="C44" s="253" t="s">
        <v>160</v>
      </c>
      <c r="D44" s="218"/>
      <c r="E44" s="219">
        <v>1.998</v>
      </c>
      <c r="F44" s="216"/>
      <c r="G44" s="216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16"/>
      <c r="Y44" s="206"/>
      <c r="Z44" s="206"/>
      <c r="AA44" s="206"/>
      <c r="AB44" s="206"/>
      <c r="AC44" s="206"/>
      <c r="AD44" s="206"/>
      <c r="AE44" s="206"/>
      <c r="AF44" s="206"/>
      <c r="AG44" s="206" t="s">
        <v>113</v>
      </c>
      <c r="AH44" s="206">
        <v>0</v>
      </c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5">
      <c r="A45" s="213"/>
      <c r="B45" s="214"/>
      <c r="C45" s="253" t="s">
        <v>161</v>
      </c>
      <c r="D45" s="218"/>
      <c r="E45" s="219">
        <v>2.88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16"/>
      <c r="Y45" s="206"/>
      <c r="Z45" s="206"/>
      <c r="AA45" s="206"/>
      <c r="AB45" s="206"/>
      <c r="AC45" s="206"/>
      <c r="AD45" s="206"/>
      <c r="AE45" s="206"/>
      <c r="AF45" s="206"/>
      <c r="AG45" s="206" t="s">
        <v>113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13"/>
      <c r="B46" s="214"/>
      <c r="C46" s="253" t="s">
        <v>162</v>
      </c>
      <c r="D46" s="218"/>
      <c r="E46" s="219">
        <v>2.52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16"/>
      <c r="Y46" s="206"/>
      <c r="Z46" s="206"/>
      <c r="AA46" s="206"/>
      <c r="AB46" s="206"/>
      <c r="AC46" s="206"/>
      <c r="AD46" s="206"/>
      <c r="AE46" s="206"/>
      <c r="AF46" s="206"/>
      <c r="AG46" s="206" t="s">
        <v>113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3"/>
      <c r="B47" s="214"/>
      <c r="C47" s="253" t="s">
        <v>163</v>
      </c>
      <c r="D47" s="218"/>
      <c r="E47" s="219">
        <v>7.9524999999999997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16"/>
      <c r="Y47" s="206"/>
      <c r="Z47" s="206"/>
      <c r="AA47" s="206"/>
      <c r="AB47" s="206"/>
      <c r="AC47" s="206"/>
      <c r="AD47" s="206"/>
      <c r="AE47" s="206"/>
      <c r="AF47" s="206"/>
      <c r="AG47" s="206" t="s">
        <v>113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outlineLevel="1" x14ac:dyDescent="0.25">
      <c r="A48" s="213"/>
      <c r="B48" s="214"/>
      <c r="C48" s="255" t="s">
        <v>164</v>
      </c>
      <c r="D48" s="220"/>
      <c r="E48" s="221">
        <v>27.182500000000001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16"/>
      <c r="Y48" s="206"/>
      <c r="Z48" s="206"/>
      <c r="AA48" s="206"/>
      <c r="AB48" s="206"/>
      <c r="AC48" s="206"/>
      <c r="AD48" s="206"/>
      <c r="AE48" s="206"/>
      <c r="AF48" s="206"/>
      <c r="AG48" s="206" t="s">
        <v>113</v>
      </c>
      <c r="AH48" s="206">
        <v>1</v>
      </c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5">
      <c r="A49" s="213"/>
      <c r="B49" s="214"/>
      <c r="C49" s="253" t="s">
        <v>165</v>
      </c>
      <c r="D49" s="218"/>
      <c r="E49" s="219">
        <v>14.5625</v>
      </c>
      <c r="F49" s="216"/>
      <c r="G49" s="216"/>
      <c r="H49" s="216"/>
      <c r="I49" s="216"/>
      <c r="J49" s="216"/>
      <c r="K49" s="216"/>
      <c r="L49" s="216"/>
      <c r="M49" s="216"/>
      <c r="N49" s="216"/>
      <c r="O49" s="216"/>
      <c r="P49" s="216"/>
      <c r="Q49" s="216"/>
      <c r="R49" s="216"/>
      <c r="S49" s="216"/>
      <c r="T49" s="216"/>
      <c r="U49" s="216"/>
      <c r="V49" s="216"/>
      <c r="W49" s="216"/>
      <c r="X49" s="216"/>
      <c r="Y49" s="206"/>
      <c r="Z49" s="206"/>
      <c r="AA49" s="206"/>
      <c r="AB49" s="206"/>
      <c r="AC49" s="206"/>
      <c r="AD49" s="206"/>
      <c r="AE49" s="206"/>
      <c r="AF49" s="206"/>
      <c r="AG49" s="206" t="s">
        <v>113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13"/>
      <c r="B50" s="214"/>
      <c r="C50" s="253" t="s">
        <v>166</v>
      </c>
      <c r="D50" s="218"/>
      <c r="E50" s="219">
        <v>2.9</v>
      </c>
      <c r="F50" s="216"/>
      <c r="G50" s="216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16"/>
      <c r="Y50" s="206"/>
      <c r="Z50" s="206"/>
      <c r="AA50" s="206"/>
      <c r="AB50" s="206"/>
      <c r="AC50" s="206"/>
      <c r="AD50" s="206"/>
      <c r="AE50" s="206"/>
      <c r="AF50" s="206"/>
      <c r="AG50" s="206" t="s">
        <v>113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ht="20.399999999999999" outlineLevel="1" x14ac:dyDescent="0.25">
      <c r="A51" s="229">
        <v>13</v>
      </c>
      <c r="B51" s="230" t="s">
        <v>167</v>
      </c>
      <c r="C51" s="251" t="s">
        <v>168</v>
      </c>
      <c r="D51" s="231" t="s">
        <v>128</v>
      </c>
      <c r="E51" s="232">
        <v>44.645000000000003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15</v>
      </c>
      <c r="M51" s="234">
        <f>G51*(1+L51/100)</f>
        <v>0</v>
      </c>
      <c r="N51" s="234">
        <v>3.6700000000000001E-3</v>
      </c>
      <c r="O51" s="234">
        <f>ROUND(E51*N51,2)</f>
        <v>0.16</v>
      </c>
      <c r="P51" s="234">
        <v>0</v>
      </c>
      <c r="Q51" s="234">
        <f>ROUND(E51*P51,2)</f>
        <v>0</v>
      </c>
      <c r="R51" s="234" t="s">
        <v>138</v>
      </c>
      <c r="S51" s="234" t="s">
        <v>107</v>
      </c>
      <c r="T51" s="235" t="s">
        <v>107</v>
      </c>
      <c r="U51" s="216">
        <v>0.36199999999999999</v>
      </c>
      <c r="V51" s="216">
        <f>ROUND(E51*U51,2)</f>
        <v>16.16</v>
      </c>
      <c r="W51" s="216"/>
      <c r="X51" s="216" t="s">
        <v>108</v>
      </c>
      <c r="Y51" s="206"/>
      <c r="Z51" s="206"/>
      <c r="AA51" s="206"/>
      <c r="AB51" s="206"/>
      <c r="AC51" s="206"/>
      <c r="AD51" s="206"/>
      <c r="AE51" s="206"/>
      <c r="AF51" s="206"/>
      <c r="AG51" s="206" t="s">
        <v>109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13"/>
      <c r="B52" s="214"/>
      <c r="C52" s="253" t="s">
        <v>169</v>
      </c>
      <c r="D52" s="218"/>
      <c r="E52" s="219">
        <v>44.645000000000003</v>
      </c>
      <c r="F52" s="216"/>
      <c r="G52" s="216"/>
      <c r="H52" s="216"/>
      <c r="I52" s="216"/>
      <c r="J52" s="216"/>
      <c r="K52" s="216"/>
      <c r="L52" s="216"/>
      <c r="M52" s="216"/>
      <c r="N52" s="216"/>
      <c r="O52" s="216"/>
      <c r="P52" s="216"/>
      <c r="Q52" s="216"/>
      <c r="R52" s="216"/>
      <c r="S52" s="216"/>
      <c r="T52" s="216"/>
      <c r="U52" s="216"/>
      <c r="V52" s="216"/>
      <c r="W52" s="216"/>
      <c r="X52" s="216"/>
      <c r="Y52" s="206"/>
      <c r="Z52" s="206"/>
      <c r="AA52" s="206"/>
      <c r="AB52" s="206"/>
      <c r="AC52" s="206"/>
      <c r="AD52" s="206"/>
      <c r="AE52" s="206"/>
      <c r="AF52" s="206"/>
      <c r="AG52" s="206" t="s">
        <v>113</v>
      </c>
      <c r="AH52" s="206">
        <v>5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29">
        <v>14</v>
      </c>
      <c r="B53" s="230" t="s">
        <v>170</v>
      </c>
      <c r="C53" s="251" t="s">
        <v>171</v>
      </c>
      <c r="D53" s="231" t="s">
        <v>128</v>
      </c>
      <c r="E53" s="232">
        <v>115.51300000000001</v>
      </c>
      <c r="F53" s="233"/>
      <c r="G53" s="234">
        <f>ROUND(E53*F53,2)</f>
        <v>0</v>
      </c>
      <c r="H53" s="233"/>
      <c r="I53" s="234">
        <f>ROUND(E53*H53,2)</f>
        <v>0</v>
      </c>
      <c r="J53" s="233"/>
      <c r="K53" s="234">
        <f>ROUND(E53*J53,2)</f>
        <v>0</v>
      </c>
      <c r="L53" s="234">
        <v>15</v>
      </c>
      <c r="M53" s="234">
        <f>G53*(1+L53/100)</f>
        <v>0</v>
      </c>
      <c r="N53" s="234">
        <v>0</v>
      </c>
      <c r="O53" s="234">
        <f>ROUND(E53*N53,2)</f>
        <v>0</v>
      </c>
      <c r="P53" s="234">
        <v>0</v>
      </c>
      <c r="Q53" s="234">
        <f>ROUND(E53*P53,2)</f>
        <v>0</v>
      </c>
      <c r="R53" s="234"/>
      <c r="S53" s="234" t="s">
        <v>133</v>
      </c>
      <c r="T53" s="235" t="s">
        <v>134</v>
      </c>
      <c r="U53" s="216">
        <v>0</v>
      </c>
      <c r="V53" s="216">
        <f>ROUND(E53*U53,2)</f>
        <v>0</v>
      </c>
      <c r="W53" s="216"/>
      <c r="X53" s="216" t="s">
        <v>108</v>
      </c>
      <c r="Y53" s="206"/>
      <c r="Z53" s="206"/>
      <c r="AA53" s="206"/>
      <c r="AB53" s="206"/>
      <c r="AC53" s="206"/>
      <c r="AD53" s="206"/>
      <c r="AE53" s="206"/>
      <c r="AF53" s="206"/>
      <c r="AG53" s="206" t="s">
        <v>109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13"/>
      <c r="B54" s="214"/>
      <c r="C54" s="253" t="s">
        <v>158</v>
      </c>
      <c r="D54" s="218"/>
      <c r="E54" s="219">
        <v>4.9720000000000004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16"/>
      <c r="Y54" s="206"/>
      <c r="Z54" s="206"/>
      <c r="AA54" s="206"/>
      <c r="AB54" s="206"/>
      <c r="AC54" s="206"/>
      <c r="AD54" s="206"/>
      <c r="AE54" s="206"/>
      <c r="AF54" s="206"/>
      <c r="AG54" s="206" t="s">
        <v>113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5">
      <c r="A55" s="213"/>
      <c r="B55" s="214"/>
      <c r="C55" s="253" t="s">
        <v>159</v>
      </c>
      <c r="D55" s="218"/>
      <c r="E55" s="219">
        <v>6.86</v>
      </c>
      <c r="F55" s="216"/>
      <c r="G55" s="216"/>
      <c r="H55" s="216"/>
      <c r="I55" s="216"/>
      <c r="J55" s="216"/>
      <c r="K55" s="216"/>
      <c r="L55" s="216"/>
      <c r="M55" s="216"/>
      <c r="N55" s="216"/>
      <c r="O55" s="216"/>
      <c r="P55" s="216"/>
      <c r="Q55" s="216"/>
      <c r="R55" s="216"/>
      <c r="S55" s="216"/>
      <c r="T55" s="216"/>
      <c r="U55" s="216"/>
      <c r="V55" s="216"/>
      <c r="W55" s="216"/>
      <c r="X55" s="216"/>
      <c r="Y55" s="206"/>
      <c r="Z55" s="206"/>
      <c r="AA55" s="206"/>
      <c r="AB55" s="206"/>
      <c r="AC55" s="206"/>
      <c r="AD55" s="206"/>
      <c r="AE55" s="206"/>
      <c r="AF55" s="206"/>
      <c r="AG55" s="206" t="s">
        <v>113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13"/>
      <c r="B56" s="214"/>
      <c r="C56" s="253" t="s">
        <v>160</v>
      </c>
      <c r="D56" s="218"/>
      <c r="E56" s="219">
        <v>1.998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16"/>
      <c r="Y56" s="206"/>
      <c r="Z56" s="206"/>
      <c r="AA56" s="206"/>
      <c r="AB56" s="206"/>
      <c r="AC56" s="206"/>
      <c r="AD56" s="206"/>
      <c r="AE56" s="206"/>
      <c r="AF56" s="206"/>
      <c r="AG56" s="206" t="s">
        <v>113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13"/>
      <c r="B57" s="214"/>
      <c r="C57" s="253" t="s">
        <v>161</v>
      </c>
      <c r="D57" s="218"/>
      <c r="E57" s="219">
        <v>2.88</v>
      </c>
      <c r="F57" s="216"/>
      <c r="G57" s="216"/>
      <c r="H57" s="216"/>
      <c r="I57" s="216"/>
      <c r="J57" s="216"/>
      <c r="K57" s="216"/>
      <c r="L57" s="216"/>
      <c r="M57" s="216"/>
      <c r="N57" s="216"/>
      <c r="O57" s="216"/>
      <c r="P57" s="216"/>
      <c r="Q57" s="216"/>
      <c r="R57" s="216"/>
      <c r="S57" s="216"/>
      <c r="T57" s="216"/>
      <c r="U57" s="216"/>
      <c r="V57" s="216"/>
      <c r="W57" s="216"/>
      <c r="X57" s="216"/>
      <c r="Y57" s="206"/>
      <c r="Z57" s="206"/>
      <c r="AA57" s="206"/>
      <c r="AB57" s="206"/>
      <c r="AC57" s="206"/>
      <c r="AD57" s="206"/>
      <c r="AE57" s="206"/>
      <c r="AF57" s="206"/>
      <c r="AG57" s="206" t="s">
        <v>113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13"/>
      <c r="B58" s="214"/>
      <c r="C58" s="253" t="s">
        <v>162</v>
      </c>
      <c r="D58" s="218"/>
      <c r="E58" s="219">
        <v>2.52</v>
      </c>
      <c r="F58" s="216"/>
      <c r="G58" s="216"/>
      <c r="H58" s="216"/>
      <c r="I58" s="216"/>
      <c r="J58" s="216"/>
      <c r="K58" s="216"/>
      <c r="L58" s="216"/>
      <c r="M58" s="216"/>
      <c r="N58" s="216"/>
      <c r="O58" s="216"/>
      <c r="P58" s="216"/>
      <c r="Q58" s="216"/>
      <c r="R58" s="216"/>
      <c r="S58" s="216"/>
      <c r="T58" s="216"/>
      <c r="U58" s="216"/>
      <c r="V58" s="216"/>
      <c r="W58" s="216"/>
      <c r="X58" s="216"/>
      <c r="Y58" s="206"/>
      <c r="Z58" s="206"/>
      <c r="AA58" s="206"/>
      <c r="AB58" s="206"/>
      <c r="AC58" s="206"/>
      <c r="AD58" s="206"/>
      <c r="AE58" s="206"/>
      <c r="AF58" s="206"/>
      <c r="AG58" s="206" t="s">
        <v>113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13"/>
      <c r="B59" s="214"/>
      <c r="C59" s="253" t="s">
        <v>163</v>
      </c>
      <c r="D59" s="218"/>
      <c r="E59" s="219">
        <v>7.9524999999999997</v>
      </c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06"/>
      <c r="Z59" s="206"/>
      <c r="AA59" s="206"/>
      <c r="AB59" s="206"/>
      <c r="AC59" s="206"/>
      <c r="AD59" s="206"/>
      <c r="AE59" s="206"/>
      <c r="AF59" s="206"/>
      <c r="AG59" s="206" t="s">
        <v>113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13"/>
      <c r="B60" s="214"/>
      <c r="C60" s="255" t="s">
        <v>164</v>
      </c>
      <c r="D60" s="220"/>
      <c r="E60" s="221">
        <v>27.182500000000001</v>
      </c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6"/>
      <c r="Q60" s="216"/>
      <c r="R60" s="216"/>
      <c r="S60" s="216"/>
      <c r="T60" s="216"/>
      <c r="U60" s="216"/>
      <c r="V60" s="216"/>
      <c r="W60" s="216"/>
      <c r="X60" s="216"/>
      <c r="Y60" s="206"/>
      <c r="Z60" s="206"/>
      <c r="AA60" s="206"/>
      <c r="AB60" s="206"/>
      <c r="AC60" s="206"/>
      <c r="AD60" s="206"/>
      <c r="AE60" s="206"/>
      <c r="AF60" s="206"/>
      <c r="AG60" s="206" t="s">
        <v>113</v>
      </c>
      <c r="AH60" s="206">
        <v>1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5">
      <c r="A61" s="213"/>
      <c r="B61" s="214"/>
      <c r="C61" s="253" t="s">
        <v>165</v>
      </c>
      <c r="D61" s="218"/>
      <c r="E61" s="219">
        <v>14.5625</v>
      </c>
      <c r="F61" s="216"/>
      <c r="G61" s="216"/>
      <c r="H61" s="216"/>
      <c r="I61" s="216"/>
      <c r="J61" s="216"/>
      <c r="K61" s="216"/>
      <c r="L61" s="216"/>
      <c r="M61" s="216"/>
      <c r="N61" s="216"/>
      <c r="O61" s="216"/>
      <c r="P61" s="216"/>
      <c r="Q61" s="216"/>
      <c r="R61" s="216"/>
      <c r="S61" s="216"/>
      <c r="T61" s="216"/>
      <c r="U61" s="216"/>
      <c r="V61" s="216"/>
      <c r="W61" s="216"/>
      <c r="X61" s="216"/>
      <c r="Y61" s="206"/>
      <c r="Z61" s="206"/>
      <c r="AA61" s="206"/>
      <c r="AB61" s="206"/>
      <c r="AC61" s="206"/>
      <c r="AD61" s="206"/>
      <c r="AE61" s="206"/>
      <c r="AF61" s="206"/>
      <c r="AG61" s="206" t="s">
        <v>113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13"/>
      <c r="B62" s="214"/>
      <c r="C62" s="253" t="s">
        <v>172</v>
      </c>
      <c r="D62" s="218"/>
      <c r="E62" s="219">
        <v>16.2</v>
      </c>
      <c r="F62" s="216"/>
      <c r="G62" s="216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06"/>
      <c r="Z62" s="206"/>
      <c r="AA62" s="206"/>
      <c r="AB62" s="206"/>
      <c r="AC62" s="206"/>
      <c r="AD62" s="206"/>
      <c r="AE62" s="206"/>
      <c r="AF62" s="206"/>
      <c r="AG62" s="206" t="s">
        <v>113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13"/>
      <c r="B63" s="214"/>
      <c r="C63" s="253" t="s">
        <v>173</v>
      </c>
      <c r="D63" s="218"/>
      <c r="E63" s="219">
        <v>57.567999999999998</v>
      </c>
      <c r="F63" s="216"/>
      <c r="G63" s="216"/>
      <c r="H63" s="216"/>
      <c r="I63" s="216"/>
      <c r="J63" s="216"/>
      <c r="K63" s="216"/>
      <c r="L63" s="216"/>
      <c r="M63" s="216"/>
      <c r="N63" s="216"/>
      <c r="O63" s="216"/>
      <c r="P63" s="216"/>
      <c r="Q63" s="216"/>
      <c r="R63" s="216"/>
      <c r="S63" s="216"/>
      <c r="T63" s="216"/>
      <c r="U63" s="216"/>
      <c r="V63" s="216"/>
      <c r="W63" s="216"/>
      <c r="X63" s="216"/>
      <c r="Y63" s="206"/>
      <c r="Z63" s="206"/>
      <c r="AA63" s="206"/>
      <c r="AB63" s="206"/>
      <c r="AC63" s="206"/>
      <c r="AD63" s="206"/>
      <c r="AE63" s="206"/>
      <c r="AF63" s="206"/>
      <c r="AG63" s="206" t="s">
        <v>113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29">
        <v>15</v>
      </c>
      <c r="B64" s="230" t="s">
        <v>174</v>
      </c>
      <c r="C64" s="251" t="s">
        <v>175</v>
      </c>
      <c r="D64" s="231" t="s">
        <v>128</v>
      </c>
      <c r="E64" s="232">
        <v>39.268000000000001</v>
      </c>
      <c r="F64" s="233"/>
      <c r="G64" s="234">
        <f>ROUND(E64*F64,2)</f>
        <v>0</v>
      </c>
      <c r="H64" s="233"/>
      <c r="I64" s="234">
        <f>ROUND(E64*H64,2)</f>
        <v>0</v>
      </c>
      <c r="J64" s="233"/>
      <c r="K64" s="234">
        <f>ROUND(E64*J64,2)</f>
        <v>0</v>
      </c>
      <c r="L64" s="234">
        <v>15</v>
      </c>
      <c r="M64" s="234">
        <f>G64*(1+L64/100)</f>
        <v>0</v>
      </c>
      <c r="N64" s="234">
        <v>0</v>
      </c>
      <c r="O64" s="234">
        <f>ROUND(E64*N64,2)</f>
        <v>0</v>
      </c>
      <c r="P64" s="234">
        <v>0</v>
      </c>
      <c r="Q64" s="234">
        <f>ROUND(E64*P64,2)</f>
        <v>0</v>
      </c>
      <c r="R64" s="234"/>
      <c r="S64" s="234" t="s">
        <v>133</v>
      </c>
      <c r="T64" s="235" t="s">
        <v>134</v>
      </c>
      <c r="U64" s="216">
        <v>0</v>
      </c>
      <c r="V64" s="216">
        <f>ROUND(E64*U64,2)</f>
        <v>0</v>
      </c>
      <c r="W64" s="216"/>
      <c r="X64" s="216" t="s">
        <v>108</v>
      </c>
      <c r="Y64" s="206"/>
      <c r="Z64" s="206"/>
      <c r="AA64" s="206"/>
      <c r="AB64" s="206"/>
      <c r="AC64" s="206"/>
      <c r="AD64" s="206"/>
      <c r="AE64" s="206"/>
      <c r="AF64" s="206"/>
      <c r="AG64" s="206" t="s">
        <v>109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5">
      <c r="A65" s="213"/>
      <c r="B65" s="214"/>
      <c r="C65" s="253" t="s">
        <v>176</v>
      </c>
      <c r="D65" s="218"/>
      <c r="E65" s="219">
        <v>9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16"/>
      <c r="Y65" s="206"/>
      <c r="Z65" s="206"/>
      <c r="AA65" s="206"/>
      <c r="AB65" s="206"/>
      <c r="AC65" s="206"/>
      <c r="AD65" s="206"/>
      <c r="AE65" s="206"/>
      <c r="AF65" s="206"/>
      <c r="AG65" s="206" t="s">
        <v>113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13"/>
      <c r="B66" s="214"/>
      <c r="C66" s="253" t="s">
        <v>177</v>
      </c>
      <c r="D66" s="218"/>
      <c r="E66" s="219">
        <v>17.5</v>
      </c>
      <c r="F66" s="216"/>
      <c r="G66" s="216"/>
      <c r="H66" s="216"/>
      <c r="I66" s="216"/>
      <c r="J66" s="216"/>
      <c r="K66" s="216"/>
      <c r="L66" s="216"/>
      <c r="M66" s="216"/>
      <c r="N66" s="216"/>
      <c r="O66" s="216"/>
      <c r="P66" s="216"/>
      <c r="Q66" s="216"/>
      <c r="R66" s="216"/>
      <c r="S66" s="216"/>
      <c r="T66" s="216"/>
      <c r="U66" s="216"/>
      <c r="V66" s="216"/>
      <c r="W66" s="216"/>
      <c r="X66" s="216"/>
      <c r="Y66" s="206"/>
      <c r="Z66" s="206"/>
      <c r="AA66" s="206"/>
      <c r="AB66" s="206"/>
      <c r="AC66" s="206"/>
      <c r="AD66" s="206"/>
      <c r="AE66" s="206"/>
      <c r="AF66" s="206"/>
      <c r="AG66" s="206" t="s">
        <v>113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13"/>
      <c r="B67" s="214"/>
      <c r="C67" s="253" t="s">
        <v>178</v>
      </c>
      <c r="D67" s="218"/>
      <c r="E67" s="219">
        <v>6.3280000000000003</v>
      </c>
      <c r="F67" s="216"/>
      <c r="G67" s="216"/>
      <c r="H67" s="216"/>
      <c r="I67" s="216"/>
      <c r="J67" s="216"/>
      <c r="K67" s="216"/>
      <c r="L67" s="216"/>
      <c r="M67" s="216"/>
      <c r="N67" s="216"/>
      <c r="O67" s="216"/>
      <c r="P67" s="216"/>
      <c r="Q67" s="216"/>
      <c r="R67" s="216"/>
      <c r="S67" s="216"/>
      <c r="T67" s="216"/>
      <c r="U67" s="216"/>
      <c r="V67" s="216"/>
      <c r="W67" s="216"/>
      <c r="X67" s="216"/>
      <c r="Y67" s="206"/>
      <c r="Z67" s="206"/>
      <c r="AA67" s="206"/>
      <c r="AB67" s="206"/>
      <c r="AC67" s="206"/>
      <c r="AD67" s="206"/>
      <c r="AE67" s="206"/>
      <c r="AF67" s="206"/>
      <c r="AG67" s="206" t="s">
        <v>113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13"/>
      <c r="B68" s="214"/>
      <c r="C68" s="253" t="s">
        <v>179</v>
      </c>
      <c r="D68" s="218"/>
      <c r="E68" s="219">
        <v>6.44</v>
      </c>
      <c r="F68" s="216"/>
      <c r="G68" s="216"/>
      <c r="H68" s="216"/>
      <c r="I68" s="216"/>
      <c r="J68" s="216"/>
      <c r="K68" s="216"/>
      <c r="L68" s="216"/>
      <c r="M68" s="216"/>
      <c r="N68" s="216"/>
      <c r="O68" s="216"/>
      <c r="P68" s="216"/>
      <c r="Q68" s="216"/>
      <c r="R68" s="216"/>
      <c r="S68" s="216"/>
      <c r="T68" s="216"/>
      <c r="U68" s="216"/>
      <c r="V68" s="216"/>
      <c r="W68" s="216"/>
      <c r="X68" s="216"/>
      <c r="Y68" s="206"/>
      <c r="Z68" s="206"/>
      <c r="AA68" s="206"/>
      <c r="AB68" s="206"/>
      <c r="AC68" s="206"/>
      <c r="AD68" s="206"/>
      <c r="AE68" s="206"/>
      <c r="AF68" s="206"/>
      <c r="AG68" s="206" t="s">
        <v>113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5">
      <c r="A69" s="229">
        <v>16</v>
      </c>
      <c r="B69" s="230" t="s">
        <v>180</v>
      </c>
      <c r="C69" s="251" t="s">
        <v>181</v>
      </c>
      <c r="D69" s="231" t="s">
        <v>128</v>
      </c>
      <c r="E69" s="232">
        <v>32.828000000000003</v>
      </c>
      <c r="F69" s="233"/>
      <c r="G69" s="234">
        <f>ROUND(E69*F69,2)</f>
        <v>0</v>
      </c>
      <c r="H69" s="233"/>
      <c r="I69" s="234">
        <f>ROUND(E69*H69,2)</f>
        <v>0</v>
      </c>
      <c r="J69" s="233"/>
      <c r="K69" s="234">
        <f>ROUND(E69*J69,2)</f>
        <v>0</v>
      </c>
      <c r="L69" s="234">
        <v>15</v>
      </c>
      <c r="M69" s="234">
        <f>G69*(1+L69/100)</f>
        <v>0</v>
      </c>
      <c r="N69" s="234">
        <v>0</v>
      </c>
      <c r="O69" s="234">
        <f>ROUND(E69*N69,2)</f>
        <v>0</v>
      </c>
      <c r="P69" s="234">
        <v>0</v>
      </c>
      <c r="Q69" s="234">
        <f>ROUND(E69*P69,2)</f>
        <v>0</v>
      </c>
      <c r="R69" s="234"/>
      <c r="S69" s="234" t="s">
        <v>133</v>
      </c>
      <c r="T69" s="235" t="s">
        <v>134</v>
      </c>
      <c r="U69" s="216">
        <v>0</v>
      </c>
      <c r="V69" s="216">
        <f>ROUND(E69*U69,2)</f>
        <v>0</v>
      </c>
      <c r="W69" s="216"/>
      <c r="X69" s="216" t="s">
        <v>108</v>
      </c>
      <c r="Y69" s="206"/>
      <c r="Z69" s="206"/>
      <c r="AA69" s="206"/>
      <c r="AB69" s="206"/>
      <c r="AC69" s="206"/>
      <c r="AD69" s="206"/>
      <c r="AE69" s="206"/>
      <c r="AF69" s="206"/>
      <c r="AG69" s="206" t="s">
        <v>109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5">
      <c r="A70" s="213"/>
      <c r="B70" s="214"/>
      <c r="C70" s="256" t="s">
        <v>182</v>
      </c>
      <c r="D70" s="245"/>
      <c r="E70" s="245"/>
      <c r="F70" s="245"/>
      <c r="G70" s="245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16"/>
      <c r="Y70" s="206"/>
      <c r="Z70" s="206"/>
      <c r="AA70" s="206"/>
      <c r="AB70" s="206"/>
      <c r="AC70" s="206"/>
      <c r="AD70" s="206"/>
      <c r="AE70" s="206"/>
      <c r="AF70" s="206"/>
      <c r="AG70" s="206" t="s">
        <v>183</v>
      </c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5">
      <c r="A71" s="213"/>
      <c r="B71" s="214"/>
      <c r="C71" s="257" t="s">
        <v>184</v>
      </c>
      <c r="D71" s="246"/>
      <c r="E71" s="246"/>
      <c r="F71" s="246"/>
      <c r="G71" s="246"/>
      <c r="H71" s="216"/>
      <c r="I71" s="216"/>
      <c r="J71" s="216"/>
      <c r="K71" s="216"/>
      <c r="L71" s="216"/>
      <c r="M71" s="216"/>
      <c r="N71" s="216"/>
      <c r="O71" s="216"/>
      <c r="P71" s="216"/>
      <c r="Q71" s="216"/>
      <c r="R71" s="216"/>
      <c r="S71" s="216"/>
      <c r="T71" s="216"/>
      <c r="U71" s="216"/>
      <c r="V71" s="216"/>
      <c r="W71" s="216"/>
      <c r="X71" s="216"/>
      <c r="Y71" s="206"/>
      <c r="Z71" s="206"/>
      <c r="AA71" s="206"/>
      <c r="AB71" s="206"/>
      <c r="AC71" s="206"/>
      <c r="AD71" s="206"/>
      <c r="AE71" s="206"/>
      <c r="AF71" s="206"/>
      <c r="AG71" s="206" t="s">
        <v>183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5">
      <c r="A72" s="213"/>
      <c r="B72" s="214"/>
      <c r="C72" s="257" t="s">
        <v>185</v>
      </c>
      <c r="D72" s="246"/>
      <c r="E72" s="246"/>
      <c r="F72" s="246"/>
      <c r="G72" s="246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06"/>
      <c r="Z72" s="206"/>
      <c r="AA72" s="206"/>
      <c r="AB72" s="206"/>
      <c r="AC72" s="206"/>
      <c r="AD72" s="206"/>
      <c r="AE72" s="206"/>
      <c r="AF72" s="206"/>
      <c r="AG72" s="206" t="s">
        <v>183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13"/>
      <c r="B73" s="214"/>
      <c r="C73" s="253" t="s">
        <v>176</v>
      </c>
      <c r="D73" s="218"/>
      <c r="E73" s="219">
        <v>9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16"/>
      <c r="Y73" s="206"/>
      <c r="Z73" s="206"/>
      <c r="AA73" s="206"/>
      <c r="AB73" s="206"/>
      <c r="AC73" s="206"/>
      <c r="AD73" s="206"/>
      <c r="AE73" s="206"/>
      <c r="AF73" s="206"/>
      <c r="AG73" s="206" t="s">
        <v>113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3"/>
      <c r="B74" s="214"/>
      <c r="C74" s="253" t="s">
        <v>177</v>
      </c>
      <c r="D74" s="218"/>
      <c r="E74" s="219">
        <v>17.5</v>
      </c>
      <c r="F74" s="216"/>
      <c r="G74" s="21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06"/>
      <c r="Z74" s="206"/>
      <c r="AA74" s="206"/>
      <c r="AB74" s="206"/>
      <c r="AC74" s="206"/>
      <c r="AD74" s="206"/>
      <c r="AE74" s="206"/>
      <c r="AF74" s="206"/>
      <c r="AG74" s="206" t="s">
        <v>113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5">
      <c r="A75" s="213"/>
      <c r="B75" s="214"/>
      <c r="C75" s="253" t="s">
        <v>178</v>
      </c>
      <c r="D75" s="218"/>
      <c r="E75" s="219">
        <v>6.3280000000000003</v>
      </c>
      <c r="F75" s="216"/>
      <c r="G75" s="216"/>
      <c r="H75" s="216"/>
      <c r="I75" s="216"/>
      <c r="J75" s="216"/>
      <c r="K75" s="216"/>
      <c r="L75" s="216"/>
      <c r="M75" s="216"/>
      <c r="N75" s="216"/>
      <c r="O75" s="216"/>
      <c r="P75" s="216"/>
      <c r="Q75" s="216"/>
      <c r="R75" s="216"/>
      <c r="S75" s="216"/>
      <c r="T75" s="216"/>
      <c r="U75" s="216"/>
      <c r="V75" s="216"/>
      <c r="W75" s="216"/>
      <c r="X75" s="216"/>
      <c r="Y75" s="206"/>
      <c r="Z75" s="206"/>
      <c r="AA75" s="206"/>
      <c r="AB75" s="206"/>
      <c r="AC75" s="206"/>
      <c r="AD75" s="206"/>
      <c r="AE75" s="206"/>
      <c r="AF75" s="206"/>
      <c r="AG75" s="206" t="s">
        <v>113</v>
      </c>
      <c r="AH75" s="206">
        <v>0</v>
      </c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29">
        <v>17</v>
      </c>
      <c r="B76" s="230" t="s">
        <v>186</v>
      </c>
      <c r="C76" s="251" t="s">
        <v>187</v>
      </c>
      <c r="D76" s="231" t="s">
        <v>137</v>
      </c>
      <c r="E76" s="232">
        <v>43.05</v>
      </c>
      <c r="F76" s="233"/>
      <c r="G76" s="234">
        <f>ROUND(E76*F76,2)</f>
        <v>0</v>
      </c>
      <c r="H76" s="233"/>
      <c r="I76" s="234">
        <f>ROUND(E76*H76,2)</f>
        <v>0</v>
      </c>
      <c r="J76" s="233"/>
      <c r="K76" s="234">
        <f>ROUND(E76*J76,2)</f>
        <v>0</v>
      </c>
      <c r="L76" s="234">
        <v>15</v>
      </c>
      <c r="M76" s="234">
        <f>G76*(1+L76/100)</f>
        <v>0</v>
      </c>
      <c r="N76" s="234">
        <v>0</v>
      </c>
      <c r="O76" s="234">
        <f>ROUND(E76*N76,2)</f>
        <v>0</v>
      </c>
      <c r="P76" s="234">
        <v>0</v>
      </c>
      <c r="Q76" s="234">
        <f>ROUND(E76*P76,2)</f>
        <v>0</v>
      </c>
      <c r="R76" s="234"/>
      <c r="S76" s="234" t="s">
        <v>133</v>
      </c>
      <c r="T76" s="235" t="s">
        <v>134</v>
      </c>
      <c r="U76" s="216">
        <v>0</v>
      </c>
      <c r="V76" s="216">
        <f>ROUND(E76*U76,2)</f>
        <v>0</v>
      </c>
      <c r="W76" s="216"/>
      <c r="X76" s="216" t="s">
        <v>108</v>
      </c>
      <c r="Y76" s="206"/>
      <c r="Z76" s="206"/>
      <c r="AA76" s="206"/>
      <c r="AB76" s="206"/>
      <c r="AC76" s="206"/>
      <c r="AD76" s="206"/>
      <c r="AE76" s="206"/>
      <c r="AF76" s="206"/>
      <c r="AG76" s="206" t="s">
        <v>109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3"/>
      <c r="B77" s="214"/>
      <c r="C77" s="253" t="s">
        <v>188</v>
      </c>
      <c r="D77" s="218"/>
      <c r="E77" s="219">
        <v>43.05</v>
      </c>
      <c r="F77" s="216"/>
      <c r="G77" s="216"/>
      <c r="H77" s="216"/>
      <c r="I77" s="216"/>
      <c r="J77" s="216"/>
      <c r="K77" s="216"/>
      <c r="L77" s="216"/>
      <c r="M77" s="216"/>
      <c r="N77" s="216"/>
      <c r="O77" s="216"/>
      <c r="P77" s="216"/>
      <c r="Q77" s="216"/>
      <c r="R77" s="216"/>
      <c r="S77" s="216"/>
      <c r="T77" s="216"/>
      <c r="U77" s="216"/>
      <c r="V77" s="216"/>
      <c r="W77" s="216"/>
      <c r="X77" s="216"/>
      <c r="Y77" s="206"/>
      <c r="Z77" s="206"/>
      <c r="AA77" s="206"/>
      <c r="AB77" s="206"/>
      <c r="AC77" s="206"/>
      <c r="AD77" s="206"/>
      <c r="AE77" s="206"/>
      <c r="AF77" s="206"/>
      <c r="AG77" s="206" t="s">
        <v>113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x14ac:dyDescent="0.25">
      <c r="A78" s="223" t="s">
        <v>101</v>
      </c>
      <c r="B78" s="224" t="s">
        <v>61</v>
      </c>
      <c r="C78" s="250" t="s">
        <v>62</v>
      </c>
      <c r="D78" s="225"/>
      <c r="E78" s="226"/>
      <c r="F78" s="227"/>
      <c r="G78" s="227">
        <f>SUMIF(AG79:AG80,"&lt;&gt;NOR",G79:G80)</f>
        <v>0</v>
      </c>
      <c r="H78" s="227"/>
      <c r="I78" s="227">
        <f>SUM(I79:I80)</f>
        <v>0</v>
      </c>
      <c r="J78" s="227"/>
      <c r="K78" s="227">
        <f>SUM(K79:K80)</f>
        <v>0</v>
      </c>
      <c r="L78" s="227"/>
      <c r="M78" s="227">
        <f>SUM(M79:M80)</f>
        <v>0</v>
      </c>
      <c r="N78" s="227"/>
      <c r="O78" s="227">
        <f>SUM(O79:O80)</f>
        <v>0</v>
      </c>
      <c r="P78" s="227"/>
      <c r="Q78" s="227">
        <f>SUM(Q79:Q80)</f>
        <v>0</v>
      </c>
      <c r="R78" s="227"/>
      <c r="S78" s="227"/>
      <c r="T78" s="228"/>
      <c r="U78" s="222"/>
      <c r="V78" s="222">
        <f>SUM(V79:V80)</f>
        <v>20.94</v>
      </c>
      <c r="W78" s="222"/>
      <c r="X78" s="222"/>
      <c r="AG78" t="s">
        <v>102</v>
      </c>
    </row>
    <row r="79" spans="1:60" ht="40.799999999999997" outlineLevel="1" x14ac:dyDescent="0.25">
      <c r="A79" s="237">
        <v>18</v>
      </c>
      <c r="B79" s="238" t="s">
        <v>189</v>
      </c>
      <c r="C79" s="254" t="s">
        <v>190</v>
      </c>
      <c r="D79" s="239" t="s">
        <v>128</v>
      </c>
      <c r="E79" s="240">
        <v>68</v>
      </c>
      <c r="F79" s="241"/>
      <c r="G79" s="242">
        <f>ROUND(E79*F79,2)</f>
        <v>0</v>
      </c>
      <c r="H79" s="241"/>
      <c r="I79" s="242">
        <f>ROUND(E79*H79,2)</f>
        <v>0</v>
      </c>
      <c r="J79" s="241"/>
      <c r="K79" s="242">
        <f>ROUND(E79*J79,2)</f>
        <v>0</v>
      </c>
      <c r="L79" s="242">
        <v>15</v>
      </c>
      <c r="M79" s="242">
        <f>G79*(1+L79/100)</f>
        <v>0</v>
      </c>
      <c r="N79" s="242">
        <v>4.0000000000000003E-5</v>
      </c>
      <c r="O79" s="242">
        <f>ROUND(E79*N79,2)</f>
        <v>0</v>
      </c>
      <c r="P79" s="242">
        <v>0</v>
      </c>
      <c r="Q79" s="242">
        <f>ROUND(E79*P79,2)</f>
        <v>0</v>
      </c>
      <c r="R79" s="242" t="s">
        <v>138</v>
      </c>
      <c r="S79" s="242" t="s">
        <v>107</v>
      </c>
      <c r="T79" s="243" t="s">
        <v>107</v>
      </c>
      <c r="U79" s="216">
        <v>0.308</v>
      </c>
      <c r="V79" s="216">
        <f>ROUND(E79*U79,2)</f>
        <v>20.94</v>
      </c>
      <c r="W79" s="216"/>
      <c r="X79" s="216" t="s">
        <v>108</v>
      </c>
      <c r="Y79" s="206"/>
      <c r="Z79" s="206"/>
      <c r="AA79" s="206"/>
      <c r="AB79" s="206"/>
      <c r="AC79" s="206"/>
      <c r="AD79" s="206"/>
      <c r="AE79" s="206"/>
      <c r="AF79" s="206"/>
      <c r="AG79" s="206" t="s">
        <v>109</v>
      </c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5">
      <c r="A80" s="237">
        <v>19</v>
      </c>
      <c r="B80" s="238" t="s">
        <v>191</v>
      </c>
      <c r="C80" s="254" t="s">
        <v>192</v>
      </c>
      <c r="D80" s="239" t="s">
        <v>193</v>
      </c>
      <c r="E80" s="240">
        <v>50</v>
      </c>
      <c r="F80" s="241"/>
      <c r="G80" s="242">
        <f>ROUND(E80*F80,2)</f>
        <v>0</v>
      </c>
      <c r="H80" s="241"/>
      <c r="I80" s="242">
        <f>ROUND(E80*H80,2)</f>
        <v>0</v>
      </c>
      <c r="J80" s="241"/>
      <c r="K80" s="242">
        <f>ROUND(E80*J80,2)</f>
        <v>0</v>
      </c>
      <c r="L80" s="242">
        <v>15</v>
      </c>
      <c r="M80" s="242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2"/>
      <c r="S80" s="242" t="s">
        <v>133</v>
      </c>
      <c r="T80" s="243" t="s">
        <v>134</v>
      </c>
      <c r="U80" s="216">
        <v>0</v>
      </c>
      <c r="V80" s="216">
        <f>ROUND(E80*U80,2)</f>
        <v>0</v>
      </c>
      <c r="W80" s="216"/>
      <c r="X80" s="216" t="s">
        <v>108</v>
      </c>
      <c r="Y80" s="206"/>
      <c r="Z80" s="206"/>
      <c r="AA80" s="206"/>
      <c r="AB80" s="206"/>
      <c r="AC80" s="206"/>
      <c r="AD80" s="206"/>
      <c r="AE80" s="206"/>
      <c r="AF80" s="206"/>
      <c r="AG80" s="206" t="s">
        <v>109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x14ac:dyDescent="0.25">
      <c r="A81" s="223" t="s">
        <v>101</v>
      </c>
      <c r="B81" s="224" t="s">
        <v>63</v>
      </c>
      <c r="C81" s="250" t="s">
        <v>64</v>
      </c>
      <c r="D81" s="225"/>
      <c r="E81" s="226"/>
      <c r="F81" s="227"/>
      <c r="G81" s="227">
        <f>SUMIF(AG82:AG121,"&lt;&gt;NOR",G82:G121)</f>
        <v>0</v>
      </c>
      <c r="H81" s="227"/>
      <c r="I81" s="227">
        <f>SUM(I82:I121)</f>
        <v>0</v>
      </c>
      <c r="J81" s="227"/>
      <c r="K81" s="227">
        <f>SUM(K82:K121)</f>
        <v>0</v>
      </c>
      <c r="L81" s="227"/>
      <c r="M81" s="227">
        <f>SUM(M82:M121)</f>
        <v>0</v>
      </c>
      <c r="N81" s="227"/>
      <c r="O81" s="227">
        <f>SUM(O82:O121)</f>
        <v>0</v>
      </c>
      <c r="P81" s="227"/>
      <c r="Q81" s="227">
        <f>SUM(Q82:Q121)</f>
        <v>12.759999999999998</v>
      </c>
      <c r="R81" s="227"/>
      <c r="S81" s="227"/>
      <c r="T81" s="228"/>
      <c r="U81" s="222"/>
      <c r="V81" s="222">
        <f>SUM(V82:V121)</f>
        <v>79.510000000000005</v>
      </c>
      <c r="W81" s="222"/>
      <c r="X81" s="222"/>
      <c r="AG81" t="s">
        <v>102</v>
      </c>
    </row>
    <row r="82" spans="1:60" ht="20.399999999999999" outlineLevel="1" x14ac:dyDescent="0.25">
      <c r="A82" s="229">
        <v>20</v>
      </c>
      <c r="B82" s="230" t="s">
        <v>194</v>
      </c>
      <c r="C82" s="251" t="s">
        <v>195</v>
      </c>
      <c r="D82" s="231" t="s">
        <v>128</v>
      </c>
      <c r="E82" s="232">
        <v>9.5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15</v>
      </c>
      <c r="M82" s="234">
        <f>G82*(1+L82/100)</f>
        <v>0</v>
      </c>
      <c r="N82" s="234">
        <v>0</v>
      </c>
      <c r="O82" s="234">
        <f>ROUND(E82*N82,2)</f>
        <v>0</v>
      </c>
      <c r="P82" s="234">
        <v>0.13800000000000001</v>
      </c>
      <c r="Q82" s="234">
        <f>ROUND(E82*P82,2)</f>
        <v>1.31</v>
      </c>
      <c r="R82" s="234" t="s">
        <v>149</v>
      </c>
      <c r="S82" s="234" t="s">
        <v>107</v>
      </c>
      <c r="T82" s="235" t="s">
        <v>107</v>
      </c>
      <c r="U82" s="216">
        <v>0.16</v>
      </c>
      <c r="V82" s="216">
        <f>ROUND(E82*U82,2)</f>
        <v>1.52</v>
      </c>
      <c r="W82" s="216"/>
      <c r="X82" s="216" t="s">
        <v>108</v>
      </c>
      <c r="Y82" s="206"/>
      <c r="Z82" s="206"/>
      <c r="AA82" s="206"/>
      <c r="AB82" s="206"/>
      <c r="AC82" s="206"/>
      <c r="AD82" s="206"/>
      <c r="AE82" s="206"/>
      <c r="AF82" s="206"/>
      <c r="AG82" s="206" t="s">
        <v>109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5">
      <c r="A83" s="213"/>
      <c r="B83" s="214"/>
      <c r="C83" s="252" t="s">
        <v>196</v>
      </c>
      <c r="D83" s="236"/>
      <c r="E83" s="236"/>
      <c r="F83" s="236"/>
      <c r="G83" s="236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16"/>
      <c r="Y83" s="206"/>
      <c r="Z83" s="206"/>
      <c r="AA83" s="206"/>
      <c r="AB83" s="206"/>
      <c r="AC83" s="206"/>
      <c r="AD83" s="206"/>
      <c r="AE83" s="206"/>
      <c r="AF83" s="206"/>
      <c r="AG83" s="206" t="s">
        <v>111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13"/>
      <c r="B84" s="214"/>
      <c r="C84" s="253" t="s">
        <v>155</v>
      </c>
      <c r="D84" s="218"/>
      <c r="E84" s="219">
        <v>9.5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16"/>
      <c r="Y84" s="206"/>
      <c r="Z84" s="206"/>
      <c r="AA84" s="206"/>
      <c r="AB84" s="206"/>
      <c r="AC84" s="206"/>
      <c r="AD84" s="206"/>
      <c r="AE84" s="206"/>
      <c r="AF84" s="206"/>
      <c r="AG84" s="206" t="s">
        <v>113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29">
        <v>21</v>
      </c>
      <c r="B85" s="230" t="s">
        <v>197</v>
      </c>
      <c r="C85" s="251" t="s">
        <v>198</v>
      </c>
      <c r="D85" s="231" t="s">
        <v>137</v>
      </c>
      <c r="E85" s="232">
        <v>12.6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15</v>
      </c>
      <c r="M85" s="234">
        <f>G85*(1+L85/100)</f>
        <v>0</v>
      </c>
      <c r="N85" s="234">
        <v>0</v>
      </c>
      <c r="O85" s="234">
        <f>ROUND(E85*N85,2)</f>
        <v>0</v>
      </c>
      <c r="P85" s="234">
        <v>7.0000000000000007E-2</v>
      </c>
      <c r="Q85" s="234">
        <f>ROUND(E85*P85,2)</f>
        <v>0.88</v>
      </c>
      <c r="R85" s="234" t="s">
        <v>199</v>
      </c>
      <c r="S85" s="234" t="s">
        <v>107</v>
      </c>
      <c r="T85" s="235" t="s">
        <v>107</v>
      </c>
      <c r="U85" s="216">
        <v>0.64</v>
      </c>
      <c r="V85" s="216">
        <f>ROUND(E85*U85,2)</f>
        <v>8.06</v>
      </c>
      <c r="W85" s="216"/>
      <c r="X85" s="216" t="s">
        <v>108</v>
      </c>
      <c r="Y85" s="206"/>
      <c r="Z85" s="206"/>
      <c r="AA85" s="206"/>
      <c r="AB85" s="206"/>
      <c r="AC85" s="206"/>
      <c r="AD85" s="206"/>
      <c r="AE85" s="206"/>
      <c r="AF85" s="206"/>
      <c r="AG85" s="206" t="s">
        <v>109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5">
      <c r="A86" s="213"/>
      <c r="B86" s="214"/>
      <c r="C86" s="253" t="s">
        <v>140</v>
      </c>
      <c r="D86" s="218"/>
      <c r="E86" s="219">
        <v>8.4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16"/>
      <c r="Y86" s="206"/>
      <c r="Z86" s="206"/>
      <c r="AA86" s="206"/>
      <c r="AB86" s="206"/>
      <c r="AC86" s="206"/>
      <c r="AD86" s="206"/>
      <c r="AE86" s="206"/>
      <c r="AF86" s="206"/>
      <c r="AG86" s="206" t="s">
        <v>113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13"/>
      <c r="B87" s="214"/>
      <c r="C87" s="253" t="s">
        <v>200</v>
      </c>
      <c r="D87" s="218"/>
      <c r="E87" s="219">
        <v>4.2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16"/>
      <c r="Y87" s="206"/>
      <c r="Z87" s="206"/>
      <c r="AA87" s="206"/>
      <c r="AB87" s="206"/>
      <c r="AC87" s="206"/>
      <c r="AD87" s="206"/>
      <c r="AE87" s="206"/>
      <c r="AF87" s="206"/>
      <c r="AG87" s="206" t="s">
        <v>113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29">
        <v>22</v>
      </c>
      <c r="B88" s="230" t="s">
        <v>201</v>
      </c>
      <c r="C88" s="251" t="s">
        <v>202</v>
      </c>
      <c r="D88" s="231" t="s">
        <v>128</v>
      </c>
      <c r="E88" s="232">
        <v>57.568300000000001</v>
      </c>
      <c r="F88" s="233"/>
      <c r="G88" s="234">
        <f>ROUND(E88*F88,2)</f>
        <v>0</v>
      </c>
      <c r="H88" s="233"/>
      <c r="I88" s="234">
        <f>ROUND(E88*H88,2)</f>
        <v>0</v>
      </c>
      <c r="J88" s="233"/>
      <c r="K88" s="234">
        <f>ROUND(E88*J88,2)</f>
        <v>0</v>
      </c>
      <c r="L88" s="234">
        <v>15</v>
      </c>
      <c r="M88" s="234">
        <f>G88*(1+L88/100)</f>
        <v>0</v>
      </c>
      <c r="N88" s="234">
        <v>0</v>
      </c>
      <c r="O88" s="234">
        <f>ROUND(E88*N88,2)</f>
        <v>0</v>
      </c>
      <c r="P88" s="234">
        <v>0.02</v>
      </c>
      <c r="Q88" s="234">
        <f>ROUND(E88*P88,2)</f>
        <v>1.1499999999999999</v>
      </c>
      <c r="R88" s="234" t="s">
        <v>199</v>
      </c>
      <c r="S88" s="234" t="s">
        <v>107</v>
      </c>
      <c r="T88" s="235" t="s">
        <v>107</v>
      </c>
      <c r="U88" s="216">
        <v>0.14699999999999999</v>
      </c>
      <c r="V88" s="216">
        <f>ROUND(E88*U88,2)</f>
        <v>8.4600000000000009</v>
      </c>
      <c r="W88" s="216"/>
      <c r="X88" s="216" t="s">
        <v>108</v>
      </c>
      <c r="Y88" s="206"/>
      <c r="Z88" s="206"/>
      <c r="AA88" s="206"/>
      <c r="AB88" s="206"/>
      <c r="AC88" s="206"/>
      <c r="AD88" s="206"/>
      <c r="AE88" s="206"/>
      <c r="AF88" s="206"/>
      <c r="AG88" s="206" t="s">
        <v>109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13"/>
      <c r="B89" s="214"/>
      <c r="C89" s="252" t="s">
        <v>203</v>
      </c>
      <c r="D89" s="236"/>
      <c r="E89" s="236"/>
      <c r="F89" s="236"/>
      <c r="G89" s="23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16"/>
      <c r="Y89" s="206"/>
      <c r="Z89" s="206"/>
      <c r="AA89" s="206"/>
      <c r="AB89" s="206"/>
      <c r="AC89" s="206"/>
      <c r="AD89" s="206"/>
      <c r="AE89" s="206"/>
      <c r="AF89" s="206"/>
      <c r="AG89" s="206" t="s">
        <v>111</v>
      </c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5">
      <c r="A90" s="213"/>
      <c r="B90" s="214"/>
      <c r="C90" s="253" t="s">
        <v>204</v>
      </c>
      <c r="D90" s="218"/>
      <c r="E90" s="219">
        <v>9.9</v>
      </c>
      <c r="F90" s="216"/>
      <c r="G90" s="216"/>
      <c r="H90" s="216"/>
      <c r="I90" s="216"/>
      <c r="J90" s="216"/>
      <c r="K90" s="216"/>
      <c r="L90" s="216"/>
      <c r="M90" s="216"/>
      <c r="N90" s="216"/>
      <c r="O90" s="216"/>
      <c r="P90" s="216"/>
      <c r="Q90" s="216"/>
      <c r="R90" s="216"/>
      <c r="S90" s="216"/>
      <c r="T90" s="216"/>
      <c r="U90" s="216"/>
      <c r="V90" s="216"/>
      <c r="W90" s="216"/>
      <c r="X90" s="216"/>
      <c r="Y90" s="206"/>
      <c r="Z90" s="206"/>
      <c r="AA90" s="206"/>
      <c r="AB90" s="206"/>
      <c r="AC90" s="206"/>
      <c r="AD90" s="206"/>
      <c r="AE90" s="206"/>
      <c r="AF90" s="206"/>
      <c r="AG90" s="206" t="s">
        <v>113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13"/>
      <c r="B91" s="214"/>
      <c r="C91" s="253" t="s">
        <v>205</v>
      </c>
      <c r="D91" s="218"/>
      <c r="E91" s="219">
        <v>9.4920000000000009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16"/>
      <c r="Y91" s="206"/>
      <c r="Z91" s="206"/>
      <c r="AA91" s="206"/>
      <c r="AB91" s="206"/>
      <c r="AC91" s="206"/>
      <c r="AD91" s="206"/>
      <c r="AE91" s="206"/>
      <c r="AF91" s="206"/>
      <c r="AG91" s="206" t="s">
        <v>113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5">
      <c r="A92" s="213"/>
      <c r="B92" s="214"/>
      <c r="C92" s="253" t="s">
        <v>206</v>
      </c>
      <c r="D92" s="218"/>
      <c r="E92" s="219">
        <v>28.3125</v>
      </c>
      <c r="F92" s="216"/>
      <c r="G92" s="216"/>
      <c r="H92" s="216"/>
      <c r="I92" s="216"/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06"/>
      <c r="Z92" s="206"/>
      <c r="AA92" s="206"/>
      <c r="AB92" s="206"/>
      <c r="AC92" s="206"/>
      <c r="AD92" s="206"/>
      <c r="AE92" s="206"/>
      <c r="AF92" s="206"/>
      <c r="AG92" s="206" t="s">
        <v>113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5">
      <c r="A93" s="213"/>
      <c r="B93" s="214"/>
      <c r="C93" s="253" t="s">
        <v>207</v>
      </c>
      <c r="D93" s="218"/>
      <c r="E93" s="219">
        <v>7.1867999999999999</v>
      </c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16"/>
      <c r="Y93" s="206"/>
      <c r="Z93" s="206"/>
      <c r="AA93" s="206"/>
      <c r="AB93" s="206"/>
      <c r="AC93" s="206"/>
      <c r="AD93" s="206"/>
      <c r="AE93" s="206"/>
      <c r="AF93" s="206"/>
      <c r="AG93" s="206" t="s">
        <v>113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13"/>
      <c r="B94" s="214"/>
      <c r="C94" s="253" t="s">
        <v>208</v>
      </c>
      <c r="D94" s="218"/>
      <c r="E94" s="219">
        <v>1.89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16"/>
      <c r="Y94" s="206"/>
      <c r="Z94" s="206"/>
      <c r="AA94" s="206"/>
      <c r="AB94" s="206"/>
      <c r="AC94" s="206"/>
      <c r="AD94" s="206"/>
      <c r="AE94" s="206"/>
      <c r="AF94" s="206"/>
      <c r="AG94" s="206" t="s">
        <v>113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13"/>
      <c r="B95" s="214"/>
      <c r="C95" s="253" t="s">
        <v>209</v>
      </c>
      <c r="D95" s="218"/>
      <c r="E95" s="219">
        <v>0.78700000000000003</v>
      </c>
      <c r="F95" s="216"/>
      <c r="G95" s="216"/>
      <c r="H95" s="216"/>
      <c r="I95" s="216"/>
      <c r="J95" s="216"/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06"/>
      <c r="Z95" s="206"/>
      <c r="AA95" s="206"/>
      <c r="AB95" s="206"/>
      <c r="AC95" s="206"/>
      <c r="AD95" s="206"/>
      <c r="AE95" s="206"/>
      <c r="AF95" s="206"/>
      <c r="AG95" s="206" t="s">
        <v>113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29">
        <v>23</v>
      </c>
      <c r="B96" s="230" t="s">
        <v>210</v>
      </c>
      <c r="C96" s="251" t="s">
        <v>211</v>
      </c>
      <c r="D96" s="231" t="s">
        <v>137</v>
      </c>
      <c r="E96" s="232">
        <v>58.25</v>
      </c>
      <c r="F96" s="233"/>
      <c r="G96" s="234">
        <f>ROUND(E96*F96,2)</f>
        <v>0</v>
      </c>
      <c r="H96" s="233"/>
      <c r="I96" s="234">
        <f>ROUND(E96*H96,2)</f>
        <v>0</v>
      </c>
      <c r="J96" s="233"/>
      <c r="K96" s="234">
        <f>ROUND(E96*J96,2)</f>
        <v>0</v>
      </c>
      <c r="L96" s="234">
        <v>15</v>
      </c>
      <c r="M96" s="234">
        <f>G96*(1+L96/100)</f>
        <v>0</v>
      </c>
      <c r="N96" s="234">
        <v>0</v>
      </c>
      <c r="O96" s="234">
        <f>ROUND(E96*N96,2)</f>
        <v>0</v>
      </c>
      <c r="P96" s="234">
        <v>4.0000000000000002E-4</v>
      </c>
      <c r="Q96" s="234">
        <f>ROUND(E96*P96,2)</f>
        <v>0.02</v>
      </c>
      <c r="R96" s="234" t="s">
        <v>199</v>
      </c>
      <c r="S96" s="234" t="s">
        <v>107</v>
      </c>
      <c r="T96" s="235" t="s">
        <v>107</v>
      </c>
      <c r="U96" s="216">
        <v>7.0000000000000007E-2</v>
      </c>
      <c r="V96" s="216">
        <f>ROUND(E96*U96,2)</f>
        <v>4.08</v>
      </c>
      <c r="W96" s="216"/>
      <c r="X96" s="216" t="s">
        <v>108</v>
      </c>
      <c r="Y96" s="206"/>
      <c r="Z96" s="206"/>
      <c r="AA96" s="206"/>
      <c r="AB96" s="206"/>
      <c r="AC96" s="206"/>
      <c r="AD96" s="206"/>
      <c r="AE96" s="206"/>
      <c r="AF96" s="206"/>
      <c r="AG96" s="206" t="s">
        <v>109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5">
      <c r="A97" s="213"/>
      <c r="B97" s="214"/>
      <c r="C97" s="252" t="s">
        <v>203</v>
      </c>
      <c r="D97" s="236"/>
      <c r="E97" s="236"/>
      <c r="F97" s="236"/>
      <c r="G97" s="236"/>
      <c r="H97" s="216"/>
      <c r="I97" s="216"/>
      <c r="J97" s="216"/>
      <c r="K97" s="216"/>
      <c r="L97" s="216"/>
      <c r="M97" s="216"/>
      <c r="N97" s="216"/>
      <c r="O97" s="216"/>
      <c r="P97" s="216"/>
      <c r="Q97" s="216"/>
      <c r="R97" s="216"/>
      <c r="S97" s="216"/>
      <c r="T97" s="216"/>
      <c r="U97" s="216"/>
      <c r="V97" s="216"/>
      <c r="W97" s="216"/>
      <c r="X97" s="216"/>
      <c r="Y97" s="206"/>
      <c r="Z97" s="206"/>
      <c r="AA97" s="206"/>
      <c r="AB97" s="206"/>
      <c r="AC97" s="206"/>
      <c r="AD97" s="206"/>
      <c r="AE97" s="206"/>
      <c r="AF97" s="206"/>
      <c r="AG97" s="206" t="s">
        <v>111</v>
      </c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5">
      <c r="A98" s="213"/>
      <c r="B98" s="214"/>
      <c r="C98" s="253" t="s">
        <v>212</v>
      </c>
      <c r="D98" s="218"/>
      <c r="E98" s="219">
        <v>58.25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16"/>
      <c r="Y98" s="206"/>
      <c r="Z98" s="206"/>
      <c r="AA98" s="206"/>
      <c r="AB98" s="206"/>
      <c r="AC98" s="206"/>
      <c r="AD98" s="206"/>
      <c r="AE98" s="206"/>
      <c r="AF98" s="206"/>
      <c r="AG98" s="206" t="s">
        <v>113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ht="20.399999999999999" outlineLevel="1" x14ac:dyDescent="0.25">
      <c r="A99" s="229">
        <v>24</v>
      </c>
      <c r="B99" s="230" t="s">
        <v>213</v>
      </c>
      <c r="C99" s="251" t="s">
        <v>214</v>
      </c>
      <c r="D99" s="231" t="s">
        <v>137</v>
      </c>
      <c r="E99" s="232">
        <v>51.85</v>
      </c>
      <c r="F99" s="233"/>
      <c r="G99" s="234">
        <f>ROUND(E99*F99,2)</f>
        <v>0</v>
      </c>
      <c r="H99" s="233"/>
      <c r="I99" s="234">
        <f>ROUND(E99*H99,2)</f>
        <v>0</v>
      </c>
      <c r="J99" s="233"/>
      <c r="K99" s="234">
        <f>ROUND(E99*J99,2)</f>
        <v>0</v>
      </c>
      <c r="L99" s="234">
        <v>15</v>
      </c>
      <c r="M99" s="234">
        <f>G99*(1+L99/100)</f>
        <v>0</v>
      </c>
      <c r="N99" s="234">
        <v>0</v>
      </c>
      <c r="O99" s="234">
        <f>ROUND(E99*N99,2)</f>
        <v>0</v>
      </c>
      <c r="P99" s="234">
        <v>3.6999999999999998E-2</v>
      </c>
      <c r="Q99" s="234">
        <f>ROUND(E99*P99,2)</f>
        <v>1.92</v>
      </c>
      <c r="R99" s="234" t="s">
        <v>199</v>
      </c>
      <c r="S99" s="234" t="s">
        <v>107</v>
      </c>
      <c r="T99" s="235" t="s">
        <v>107</v>
      </c>
      <c r="U99" s="216">
        <v>0.55000000000000004</v>
      </c>
      <c r="V99" s="216">
        <f>ROUND(E99*U99,2)</f>
        <v>28.52</v>
      </c>
      <c r="W99" s="216"/>
      <c r="X99" s="216" t="s">
        <v>108</v>
      </c>
      <c r="Y99" s="206"/>
      <c r="Z99" s="206"/>
      <c r="AA99" s="206"/>
      <c r="AB99" s="206"/>
      <c r="AC99" s="206"/>
      <c r="AD99" s="206"/>
      <c r="AE99" s="206"/>
      <c r="AF99" s="206"/>
      <c r="AG99" s="206" t="s">
        <v>109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13"/>
      <c r="B100" s="214"/>
      <c r="C100" s="253" t="s">
        <v>215</v>
      </c>
      <c r="D100" s="218"/>
      <c r="E100" s="219">
        <v>51.85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1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113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29">
        <v>25</v>
      </c>
      <c r="B101" s="230" t="s">
        <v>216</v>
      </c>
      <c r="C101" s="251" t="s">
        <v>217</v>
      </c>
      <c r="D101" s="231" t="s">
        <v>128</v>
      </c>
      <c r="E101" s="232">
        <v>27.182500000000001</v>
      </c>
      <c r="F101" s="233"/>
      <c r="G101" s="234">
        <f>ROUND(E101*F101,2)</f>
        <v>0</v>
      </c>
      <c r="H101" s="233"/>
      <c r="I101" s="234">
        <f>ROUND(E101*H101,2)</f>
        <v>0</v>
      </c>
      <c r="J101" s="233"/>
      <c r="K101" s="234">
        <f>ROUND(E101*J101,2)</f>
        <v>0</v>
      </c>
      <c r="L101" s="234">
        <v>15</v>
      </c>
      <c r="M101" s="234">
        <f>G101*(1+L101/100)</f>
        <v>0</v>
      </c>
      <c r="N101" s="234">
        <v>0</v>
      </c>
      <c r="O101" s="234">
        <f>ROUND(E101*N101,2)</f>
        <v>0</v>
      </c>
      <c r="P101" s="234">
        <v>6.8000000000000005E-2</v>
      </c>
      <c r="Q101" s="234">
        <f>ROUND(E101*P101,2)</f>
        <v>1.85</v>
      </c>
      <c r="R101" s="234" t="s">
        <v>199</v>
      </c>
      <c r="S101" s="234" t="s">
        <v>107</v>
      </c>
      <c r="T101" s="235" t="s">
        <v>107</v>
      </c>
      <c r="U101" s="216">
        <v>0.35</v>
      </c>
      <c r="V101" s="216">
        <f>ROUND(E101*U101,2)</f>
        <v>9.51</v>
      </c>
      <c r="W101" s="216"/>
      <c r="X101" s="216" t="s">
        <v>108</v>
      </c>
      <c r="Y101" s="206"/>
      <c r="Z101" s="206"/>
      <c r="AA101" s="206"/>
      <c r="AB101" s="206"/>
      <c r="AC101" s="206"/>
      <c r="AD101" s="206"/>
      <c r="AE101" s="206"/>
      <c r="AF101" s="206"/>
      <c r="AG101" s="206" t="s">
        <v>109</v>
      </c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13"/>
      <c r="B102" s="214"/>
      <c r="C102" s="253" t="s">
        <v>158</v>
      </c>
      <c r="D102" s="218"/>
      <c r="E102" s="219">
        <v>4.9720000000000004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1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113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13"/>
      <c r="B103" s="214"/>
      <c r="C103" s="253" t="s">
        <v>159</v>
      </c>
      <c r="D103" s="218"/>
      <c r="E103" s="219">
        <v>6.86</v>
      </c>
      <c r="F103" s="216"/>
      <c r="G103" s="216"/>
      <c r="H103" s="216"/>
      <c r="I103" s="216"/>
      <c r="J103" s="216"/>
      <c r="K103" s="216"/>
      <c r="L103" s="216"/>
      <c r="M103" s="216"/>
      <c r="N103" s="216"/>
      <c r="O103" s="216"/>
      <c r="P103" s="216"/>
      <c r="Q103" s="216"/>
      <c r="R103" s="216"/>
      <c r="S103" s="216"/>
      <c r="T103" s="216"/>
      <c r="U103" s="216"/>
      <c r="V103" s="216"/>
      <c r="W103" s="216"/>
      <c r="X103" s="21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113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5">
      <c r="A104" s="213"/>
      <c r="B104" s="214"/>
      <c r="C104" s="253" t="s">
        <v>160</v>
      </c>
      <c r="D104" s="218"/>
      <c r="E104" s="219">
        <v>1.998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1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113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13"/>
      <c r="B105" s="214"/>
      <c r="C105" s="253" t="s">
        <v>161</v>
      </c>
      <c r="D105" s="218"/>
      <c r="E105" s="219">
        <v>2.88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1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113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outlineLevel="1" x14ac:dyDescent="0.25">
      <c r="A106" s="213"/>
      <c r="B106" s="214"/>
      <c r="C106" s="253" t="s">
        <v>162</v>
      </c>
      <c r="D106" s="218"/>
      <c r="E106" s="219">
        <v>2.52</v>
      </c>
      <c r="F106" s="216"/>
      <c r="G106" s="216"/>
      <c r="H106" s="216"/>
      <c r="I106" s="216"/>
      <c r="J106" s="216"/>
      <c r="K106" s="216"/>
      <c r="L106" s="216"/>
      <c r="M106" s="216"/>
      <c r="N106" s="216"/>
      <c r="O106" s="216"/>
      <c r="P106" s="216"/>
      <c r="Q106" s="216"/>
      <c r="R106" s="216"/>
      <c r="S106" s="216"/>
      <c r="T106" s="216"/>
      <c r="U106" s="216"/>
      <c r="V106" s="216"/>
      <c r="W106" s="216"/>
      <c r="X106" s="21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113</v>
      </c>
      <c r="AH106" s="206">
        <v>0</v>
      </c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outlineLevel="1" x14ac:dyDescent="0.25">
      <c r="A107" s="213"/>
      <c r="B107" s="214"/>
      <c r="C107" s="253" t="s">
        <v>163</v>
      </c>
      <c r="D107" s="218"/>
      <c r="E107" s="219">
        <v>7.9524999999999997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1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113</v>
      </c>
      <c r="AH107" s="206">
        <v>0</v>
      </c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outlineLevel="1" x14ac:dyDescent="0.25">
      <c r="A108" s="213"/>
      <c r="B108" s="214"/>
      <c r="C108" s="255" t="s">
        <v>164</v>
      </c>
      <c r="D108" s="220"/>
      <c r="E108" s="221">
        <v>27.182500000000001</v>
      </c>
      <c r="F108" s="216"/>
      <c r="G108" s="216"/>
      <c r="H108" s="216"/>
      <c r="I108" s="216"/>
      <c r="J108" s="216"/>
      <c r="K108" s="216"/>
      <c r="L108" s="216"/>
      <c r="M108" s="216"/>
      <c r="N108" s="216"/>
      <c r="O108" s="216"/>
      <c r="P108" s="216"/>
      <c r="Q108" s="216"/>
      <c r="R108" s="216"/>
      <c r="S108" s="216"/>
      <c r="T108" s="216"/>
      <c r="U108" s="216"/>
      <c r="V108" s="216"/>
      <c r="W108" s="216"/>
      <c r="X108" s="21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113</v>
      </c>
      <c r="AH108" s="206">
        <v>1</v>
      </c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0.399999999999999" outlineLevel="1" x14ac:dyDescent="0.25">
      <c r="A109" s="229">
        <v>26</v>
      </c>
      <c r="B109" s="230" t="s">
        <v>218</v>
      </c>
      <c r="C109" s="251" t="s">
        <v>219</v>
      </c>
      <c r="D109" s="231" t="s">
        <v>128</v>
      </c>
      <c r="E109" s="232">
        <v>9.5</v>
      </c>
      <c r="F109" s="233"/>
      <c r="G109" s="234">
        <f>ROUND(E109*F109,2)</f>
        <v>0</v>
      </c>
      <c r="H109" s="233"/>
      <c r="I109" s="234">
        <f>ROUND(E109*H109,2)</f>
        <v>0</v>
      </c>
      <c r="J109" s="233"/>
      <c r="K109" s="234">
        <f>ROUND(E109*J109,2)</f>
        <v>0</v>
      </c>
      <c r="L109" s="234">
        <v>15</v>
      </c>
      <c r="M109" s="234">
        <f>G109*(1+L109/100)</f>
        <v>0</v>
      </c>
      <c r="N109" s="234">
        <v>0</v>
      </c>
      <c r="O109" s="234">
        <f>ROUND(E109*N109,2)</f>
        <v>0</v>
      </c>
      <c r="P109" s="234">
        <v>0</v>
      </c>
      <c r="Q109" s="234">
        <f>ROUND(E109*P109,2)</f>
        <v>0</v>
      </c>
      <c r="R109" s="234" t="s">
        <v>149</v>
      </c>
      <c r="S109" s="234" t="s">
        <v>107</v>
      </c>
      <c r="T109" s="235" t="s">
        <v>107</v>
      </c>
      <c r="U109" s="216">
        <v>0.115</v>
      </c>
      <c r="V109" s="216">
        <f>ROUND(E109*U109,2)</f>
        <v>1.0900000000000001</v>
      </c>
      <c r="W109" s="216"/>
      <c r="X109" s="216" t="s">
        <v>108</v>
      </c>
      <c r="Y109" s="206"/>
      <c r="Z109" s="206"/>
      <c r="AA109" s="206"/>
      <c r="AB109" s="206"/>
      <c r="AC109" s="206"/>
      <c r="AD109" s="206"/>
      <c r="AE109" s="206"/>
      <c r="AF109" s="206"/>
      <c r="AG109" s="206" t="s">
        <v>109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ht="21" outlineLevel="1" x14ac:dyDescent="0.25">
      <c r="A110" s="213"/>
      <c r="B110" s="214"/>
      <c r="C110" s="252" t="s">
        <v>220</v>
      </c>
      <c r="D110" s="236"/>
      <c r="E110" s="236"/>
      <c r="F110" s="236"/>
      <c r="G110" s="236"/>
      <c r="H110" s="216"/>
      <c r="I110" s="216"/>
      <c r="J110" s="216"/>
      <c r="K110" s="216"/>
      <c r="L110" s="216"/>
      <c r="M110" s="216"/>
      <c r="N110" s="216"/>
      <c r="O110" s="216"/>
      <c r="P110" s="216"/>
      <c r="Q110" s="216"/>
      <c r="R110" s="216"/>
      <c r="S110" s="216"/>
      <c r="T110" s="216"/>
      <c r="U110" s="216"/>
      <c r="V110" s="216"/>
      <c r="W110" s="216"/>
      <c r="X110" s="21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111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44" t="str">
        <f>C110</f>
        <v>krajníků, desek nebo panelů od spojovacího materiálu s odklizením a uložením očištěných hmot a spojovacího materiálu na skládku na vzdálenost do 10 m</v>
      </c>
      <c r="BB110" s="206"/>
      <c r="BC110" s="206"/>
      <c r="BD110" s="206"/>
      <c r="BE110" s="206"/>
      <c r="BF110" s="206"/>
      <c r="BG110" s="206"/>
      <c r="BH110" s="206"/>
    </row>
    <row r="111" spans="1:60" outlineLevel="1" x14ac:dyDescent="0.25">
      <c r="A111" s="213"/>
      <c r="B111" s="214"/>
      <c r="C111" s="253" t="s">
        <v>155</v>
      </c>
      <c r="D111" s="218"/>
      <c r="E111" s="219">
        <v>9.5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1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113</v>
      </c>
      <c r="AH111" s="206">
        <v>0</v>
      </c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5">
      <c r="A112" s="229">
        <v>27</v>
      </c>
      <c r="B112" s="230" t="s">
        <v>221</v>
      </c>
      <c r="C112" s="251" t="s">
        <v>222</v>
      </c>
      <c r="D112" s="231" t="s">
        <v>128</v>
      </c>
      <c r="E112" s="232">
        <v>112.601</v>
      </c>
      <c r="F112" s="233"/>
      <c r="G112" s="234">
        <f>ROUND(E112*F112,2)</f>
        <v>0</v>
      </c>
      <c r="H112" s="233"/>
      <c r="I112" s="234">
        <f>ROUND(E112*H112,2)</f>
        <v>0</v>
      </c>
      <c r="J112" s="233"/>
      <c r="K112" s="234">
        <f>ROUND(E112*J112,2)</f>
        <v>0</v>
      </c>
      <c r="L112" s="234">
        <v>15</v>
      </c>
      <c r="M112" s="234">
        <f>G112*(1+L112/100)</f>
        <v>0</v>
      </c>
      <c r="N112" s="234">
        <v>0</v>
      </c>
      <c r="O112" s="234">
        <f>ROUND(E112*N112,2)</f>
        <v>0</v>
      </c>
      <c r="P112" s="234">
        <v>0.05</v>
      </c>
      <c r="Q112" s="234">
        <f>ROUND(E112*P112,2)</f>
        <v>5.63</v>
      </c>
      <c r="R112" s="234"/>
      <c r="S112" s="234" t="s">
        <v>133</v>
      </c>
      <c r="T112" s="235" t="s">
        <v>134</v>
      </c>
      <c r="U112" s="216">
        <v>0</v>
      </c>
      <c r="V112" s="216">
        <f>ROUND(E112*U112,2)</f>
        <v>0</v>
      </c>
      <c r="W112" s="216"/>
      <c r="X112" s="216" t="s">
        <v>108</v>
      </c>
      <c r="Y112" s="206"/>
      <c r="Z112" s="206"/>
      <c r="AA112" s="206"/>
      <c r="AB112" s="206"/>
      <c r="AC112" s="206"/>
      <c r="AD112" s="206"/>
      <c r="AE112" s="206"/>
      <c r="AF112" s="206"/>
      <c r="AG112" s="206" t="s">
        <v>109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13"/>
      <c r="B113" s="214"/>
      <c r="C113" s="253" t="s">
        <v>223</v>
      </c>
      <c r="D113" s="218"/>
      <c r="E113" s="219">
        <v>57.567999999999998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1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113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5">
      <c r="A114" s="213"/>
      <c r="B114" s="214"/>
      <c r="C114" s="253" t="s">
        <v>224</v>
      </c>
      <c r="D114" s="218"/>
      <c r="E114" s="219">
        <v>11.65</v>
      </c>
      <c r="F114" s="216"/>
      <c r="G114" s="216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1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113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13"/>
      <c r="B115" s="214"/>
      <c r="C115" s="253" t="s">
        <v>225</v>
      </c>
      <c r="D115" s="218"/>
      <c r="E115" s="219">
        <v>27.183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1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113</v>
      </c>
      <c r="AH115" s="206">
        <v>0</v>
      </c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5">
      <c r="A116" s="213"/>
      <c r="B116" s="214"/>
      <c r="C116" s="253" t="s">
        <v>226</v>
      </c>
      <c r="D116" s="218"/>
      <c r="E116" s="219">
        <v>16.2</v>
      </c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1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113</v>
      </c>
      <c r="AH116" s="206">
        <v>0</v>
      </c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29">
        <v>28</v>
      </c>
      <c r="B117" s="230" t="s">
        <v>227</v>
      </c>
      <c r="C117" s="251" t="s">
        <v>228</v>
      </c>
      <c r="D117" s="231" t="s">
        <v>229</v>
      </c>
      <c r="E117" s="232">
        <v>12.76458</v>
      </c>
      <c r="F117" s="233"/>
      <c r="G117" s="234">
        <f>ROUND(E117*F117,2)</f>
        <v>0</v>
      </c>
      <c r="H117" s="233"/>
      <c r="I117" s="234">
        <f>ROUND(E117*H117,2)</f>
        <v>0</v>
      </c>
      <c r="J117" s="233"/>
      <c r="K117" s="234">
        <f>ROUND(E117*J117,2)</f>
        <v>0</v>
      </c>
      <c r="L117" s="234">
        <v>15</v>
      </c>
      <c r="M117" s="234">
        <f>G117*(1+L117/100)</f>
        <v>0</v>
      </c>
      <c r="N117" s="234">
        <v>0</v>
      </c>
      <c r="O117" s="234">
        <f>ROUND(E117*N117,2)</f>
        <v>0</v>
      </c>
      <c r="P117" s="234">
        <v>0</v>
      </c>
      <c r="Q117" s="234">
        <f>ROUND(E117*P117,2)</f>
        <v>0</v>
      </c>
      <c r="R117" s="234" t="s">
        <v>199</v>
      </c>
      <c r="S117" s="234" t="s">
        <v>107</v>
      </c>
      <c r="T117" s="235" t="s">
        <v>107</v>
      </c>
      <c r="U117" s="216">
        <v>0.49</v>
      </c>
      <c r="V117" s="216">
        <f>ROUND(E117*U117,2)</f>
        <v>6.25</v>
      </c>
      <c r="W117" s="216"/>
      <c r="X117" s="216" t="s">
        <v>230</v>
      </c>
      <c r="Y117" s="206"/>
      <c r="Z117" s="206"/>
      <c r="AA117" s="206"/>
      <c r="AB117" s="206"/>
      <c r="AC117" s="206"/>
      <c r="AD117" s="206"/>
      <c r="AE117" s="206"/>
      <c r="AF117" s="206"/>
      <c r="AG117" s="206" t="s">
        <v>231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13"/>
      <c r="B118" s="214"/>
      <c r="C118" s="256" t="s">
        <v>232</v>
      </c>
      <c r="D118" s="245"/>
      <c r="E118" s="245"/>
      <c r="F118" s="245"/>
      <c r="G118" s="245"/>
      <c r="H118" s="216"/>
      <c r="I118" s="216"/>
      <c r="J118" s="216"/>
      <c r="K118" s="216"/>
      <c r="L118" s="216"/>
      <c r="M118" s="216"/>
      <c r="N118" s="216"/>
      <c r="O118" s="216"/>
      <c r="P118" s="216"/>
      <c r="Q118" s="216"/>
      <c r="R118" s="216"/>
      <c r="S118" s="216"/>
      <c r="T118" s="216"/>
      <c r="U118" s="216"/>
      <c r="V118" s="216"/>
      <c r="W118" s="216"/>
      <c r="X118" s="21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183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5">
      <c r="A119" s="237">
        <v>29</v>
      </c>
      <c r="B119" s="238" t="s">
        <v>233</v>
      </c>
      <c r="C119" s="254" t="s">
        <v>234</v>
      </c>
      <c r="D119" s="239" t="s">
        <v>229</v>
      </c>
      <c r="E119" s="240">
        <v>114.88118</v>
      </c>
      <c r="F119" s="241"/>
      <c r="G119" s="242">
        <f>ROUND(E119*F119,2)</f>
        <v>0</v>
      </c>
      <c r="H119" s="241"/>
      <c r="I119" s="242">
        <f>ROUND(E119*H119,2)</f>
        <v>0</v>
      </c>
      <c r="J119" s="241"/>
      <c r="K119" s="242">
        <f>ROUND(E119*J119,2)</f>
        <v>0</v>
      </c>
      <c r="L119" s="242">
        <v>15</v>
      </c>
      <c r="M119" s="242">
        <f>G119*(1+L119/100)</f>
        <v>0</v>
      </c>
      <c r="N119" s="242">
        <v>0</v>
      </c>
      <c r="O119" s="242">
        <f>ROUND(E119*N119,2)</f>
        <v>0</v>
      </c>
      <c r="P119" s="242">
        <v>0</v>
      </c>
      <c r="Q119" s="242">
        <f>ROUND(E119*P119,2)</f>
        <v>0</v>
      </c>
      <c r="R119" s="242" t="s">
        <v>199</v>
      </c>
      <c r="S119" s="242" t="s">
        <v>107</v>
      </c>
      <c r="T119" s="243" t="s">
        <v>107</v>
      </c>
      <c r="U119" s="216">
        <v>0</v>
      </c>
      <c r="V119" s="216">
        <f>ROUND(E119*U119,2)</f>
        <v>0</v>
      </c>
      <c r="W119" s="216"/>
      <c r="X119" s="216" t="s">
        <v>230</v>
      </c>
      <c r="Y119" s="206"/>
      <c r="Z119" s="206"/>
      <c r="AA119" s="206"/>
      <c r="AB119" s="206"/>
      <c r="AC119" s="206"/>
      <c r="AD119" s="206"/>
      <c r="AE119" s="206"/>
      <c r="AF119" s="206"/>
      <c r="AG119" s="206" t="s">
        <v>231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5">
      <c r="A120" s="237">
        <v>30</v>
      </c>
      <c r="B120" s="238" t="s">
        <v>235</v>
      </c>
      <c r="C120" s="254" t="s">
        <v>236</v>
      </c>
      <c r="D120" s="239" t="s">
        <v>229</v>
      </c>
      <c r="E120" s="240">
        <v>12.76458</v>
      </c>
      <c r="F120" s="241"/>
      <c r="G120" s="242">
        <f>ROUND(E120*F120,2)</f>
        <v>0</v>
      </c>
      <c r="H120" s="241"/>
      <c r="I120" s="242">
        <f>ROUND(E120*H120,2)</f>
        <v>0</v>
      </c>
      <c r="J120" s="241"/>
      <c r="K120" s="242">
        <f>ROUND(E120*J120,2)</f>
        <v>0</v>
      </c>
      <c r="L120" s="242">
        <v>15</v>
      </c>
      <c r="M120" s="242">
        <f>G120*(1+L120/100)</f>
        <v>0</v>
      </c>
      <c r="N120" s="242">
        <v>0</v>
      </c>
      <c r="O120" s="242">
        <f>ROUND(E120*N120,2)</f>
        <v>0</v>
      </c>
      <c r="P120" s="242">
        <v>0</v>
      </c>
      <c r="Q120" s="242">
        <f>ROUND(E120*P120,2)</f>
        <v>0</v>
      </c>
      <c r="R120" s="242" t="s">
        <v>199</v>
      </c>
      <c r="S120" s="242" t="s">
        <v>107</v>
      </c>
      <c r="T120" s="243" t="s">
        <v>107</v>
      </c>
      <c r="U120" s="216">
        <v>0.94199999999999995</v>
      </c>
      <c r="V120" s="216">
        <f>ROUND(E120*U120,2)</f>
        <v>12.02</v>
      </c>
      <c r="W120" s="216"/>
      <c r="X120" s="216" t="s">
        <v>230</v>
      </c>
      <c r="Y120" s="206"/>
      <c r="Z120" s="206"/>
      <c r="AA120" s="206"/>
      <c r="AB120" s="206"/>
      <c r="AC120" s="206"/>
      <c r="AD120" s="206"/>
      <c r="AE120" s="206"/>
      <c r="AF120" s="206"/>
      <c r="AG120" s="206" t="s">
        <v>231</v>
      </c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outlineLevel="1" x14ac:dyDescent="0.25">
      <c r="A121" s="237">
        <v>31</v>
      </c>
      <c r="B121" s="238" t="s">
        <v>237</v>
      </c>
      <c r="C121" s="254" t="s">
        <v>238</v>
      </c>
      <c r="D121" s="239" t="s">
        <v>229</v>
      </c>
      <c r="E121" s="240">
        <v>12.76458</v>
      </c>
      <c r="F121" s="241"/>
      <c r="G121" s="242">
        <f>ROUND(E121*F121,2)</f>
        <v>0</v>
      </c>
      <c r="H121" s="241"/>
      <c r="I121" s="242">
        <f>ROUND(E121*H121,2)</f>
        <v>0</v>
      </c>
      <c r="J121" s="241"/>
      <c r="K121" s="242">
        <f>ROUND(E121*J121,2)</f>
        <v>0</v>
      </c>
      <c r="L121" s="242">
        <v>15</v>
      </c>
      <c r="M121" s="242">
        <f>G121*(1+L121/100)</f>
        <v>0</v>
      </c>
      <c r="N121" s="242">
        <v>0</v>
      </c>
      <c r="O121" s="242">
        <f>ROUND(E121*N121,2)</f>
        <v>0</v>
      </c>
      <c r="P121" s="242">
        <v>0</v>
      </c>
      <c r="Q121" s="242">
        <f>ROUND(E121*P121,2)</f>
        <v>0</v>
      </c>
      <c r="R121" s="242" t="s">
        <v>199</v>
      </c>
      <c r="S121" s="242" t="s">
        <v>107</v>
      </c>
      <c r="T121" s="243" t="s">
        <v>239</v>
      </c>
      <c r="U121" s="216">
        <v>0</v>
      </c>
      <c r="V121" s="216">
        <f>ROUND(E121*U121,2)</f>
        <v>0</v>
      </c>
      <c r="W121" s="216"/>
      <c r="X121" s="216" t="s">
        <v>230</v>
      </c>
      <c r="Y121" s="206"/>
      <c r="Z121" s="206"/>
      <c r="AA121" s="206"/>
      <c r="AB121" s="206"/>
      <c r="AC121" s="206"/>
      <c r="AD121" s="206"/>
      <c r="AE121" s="206"/>
      <c r="AF121" s="206"/>
      <c r="AG121" s="206" t="s">
        <v>231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x14ac:dyDescent="0.25">
      <c r="A122" s="223" t="s">
        <v>101</v>
      </c>
      <c r="B122" s="224" t="s">
        <v>65</v>
      </c>
      <c r="C122" s="250" t="s">
        <v>66</v>
      </c>
      <c r="D122" s="225"/>
      <c r="E122" s="226"/>
      <c r="F122" s="227"/>
      <c r="G122" s="227">
        <f>SUMIF(AG123:AG124,"&lt;&gt;NOR",G123:G124)</f>
        <v>0</v>
      </c>
      <c r="H122" s="227"/>
      <c r="I122" s="227">
        <f>SUM(I123:I124)</f>
        <v>0</v>
      </c>
      <c r="J122" s="227"/>
      <c r="K122" s="227">
        <f>SUM(K123:K124)</f>
        <v>0</v>
      </c>
      <c r="L122" s="227"/>
      <c r="M122" s="227">
        <f>SUM(M123:M124)</f>
        <v>0</v>
      </c>
      <c r="N122" s="227"/>
      <c r="O122" s="227">
        <f>SUM(O123:O124)</f>
        <v>0</v>
      </c>
      <c r="P122" s="227"/>
      <c r="Q122" s="227">
        <f>SUM(Q123:Q124)</f>
        <v>0</v>
      </c>
      <c r="R122" s="227"/>
      <c r="S122" s="227"/>
      <c r="T122" s="228"/>
      <c r="U122" s="222"/>
      <c r="V122" s="222">
        <f>SUM(V123:V124)</f>
        <v>4.28</v>
      </c>
      <c r="W122" s="222"/>
      <c r="X122" s="222"/>
      <c r="AG122" t="s">
        <v>102</v>
      </c>
    </row>
    <row r="123" spans="1:60" ht="30.6" outlineLevel="1" x14ac:dyDescent="0.25">
      <c r="A123" s="229">
        <v>32</v>
      </c>
      <c r="B123" s="230" t="s">
        <v>240</v>
      </c>
      <c r="C123" s="251" t="s">
        <v>241</v>
      </c>
      <c r="D123" s="231" t="s">
        <v>229</v>
      </c>
      <c r="E123" s="232">
        <v>4.5605599999999997</v>
      </c>
      <c r="F123" s="233"/>
      <c r="G123" s="234">
        <f>ROUND(E123*F123,2)</f>
        <v>0</v>
      </c>
      <c r="H123" s="233"/>
      <c r="I123" s="234">
        <f>ROUND(E123*H123,2)</f>
        <v>0</v>
      </c>
      <c r="J123" s="233"/>
      <c r="K123" s="234">
        <f>ROUND(E123*J123,2)</f>
        <v>0</v>
      </c>
      <c r="L123" s="234">
        <v>15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 t="s">
        <v>242</v>
      </c>
      <c r="S123" s="234" t="s">
        <v>107</v>
      </c>
      <c r="T123" s="235" t="s">
        <v>107</v>
      </c>
      <c r="U123" s="216">
        <v>0.9385</v>
      </c>
      <c r="V123" s="216">
        <f>ROUND(E123*U123,2)</f>
        <v>4.28</v>
      </c>
      <c r="W123" s="216"/>
      <c r="X123" s="216" t="s">
        <v>243</v>
      </c>
      <c r="Y123" s="206"/>
      <c r="Z123" s="206"/>
      <c r="AA123" s="206"/>
      <c r="AB123" s="206"/>
      <c r="AC123" s="206"/>
      <c r="AD123" s="206"/>
      <c r="AE123" s="206"/>
      <c r="AF123" s="206"/>
      <c r="AG123" s="206" t="s">
        <v>244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13"/>
      <c r="B124" s="214"/>
      <c r="C124" s="252" t="s">
        <v>245</v>
      </c>
      <c r="D124" s="236"/>
      <c r="E124" s="236"/>
      <c r="F124" s="236"/>
      <c r="G124" s="236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1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111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x14ac:dyDescent="0.25">
      <c r="A125" s="223" t="s">
        <v>101</v>
      </c>
      <c r="B125" s="224" t="s">
        <v>67</v>
      </c>
      <c r="C125" s="250" t="s">
        <v>68</v>
      </c>
      <c r="D125" s="225"/>
      <c r="E125" s="226"/>
      <c r="F125" s="227"/>
      <c r="G125" s="227">
        <f>SUMIF(AG126:AG138,"&lt;&gt;NOR",G126:G138)</f>
        <v>0</v>
      </c>
      <c r="H125" s="227"/>
      <c r="I125" s="227">
        <f>SUM(I126:I138)</f>
        <v>0</v>
      </c>
      <c r="J125" s="227"/>
      <c r="K125" s="227">
        <f>SUM(K126:K138)</f>
        <v>0</v>
      </c>
      <c r="L125" s="227"/>
      <c r="M125" s="227">
        <f>SUM(M126:M138)</f>
        <v>0</v>
      </c>
      <c r="N125" s="227"/>
      <c r="O125" s="227">
        <f>SUM(O126:O138)</f>
        <v>0.09</v>
      </c>
      <c r="P125" s="227"/>
      <c r="Q125" s="227">
        <f>SUM(Q126:Q138)</f>
        <v>0</v>
      </c>
      <c r="R125" s="227"/>
      <c r="S125" s="227"/>
      <c r="T125" s="228"/>
      <c r="U125" s="222"/>
      <c r="V125" s="222">
        <f>SUM(V126:V138)</f>
        <v>14.5</v>
      </c>
      <c r="W125" s="222"/>
      <c r="X125" s="222"/>
      <c r="AG125" t="s">
        <v>102</v>
      </c>
    </row>
    <row r="126" spans="1:60" outlineLevel="1" x14ac:dyDescent="0.25">
      <c r="A126" s="229">
        <v>33</v>
      </c>
      <c r="B126" s="230" t="s">
        <v>246</v>
      </c>
      <c r="C126" s="251" t="s">
        <v>247</v>
      </c>
      <c r="D126" s="231" t="s">
        <v>128</v>
      </c>
      <c r="E126" s="232">
        <v>22.5</v>
      </c>
      <c r="F126" s="233"/>
      <c r="G126" s="234">
        <f>ROUND(E126*F126,2)</f>
        <v>0</v>
      </c>
      <c r="H126" s="233"/>
      <c r="I126" s="234">
        <f>ROUND(E126*H126,2)</f>
        <v>0</v>
      </c>
      <c r="J126" s="233"/>
      <c r="K126" s="234">
        <f>ROUND(E126*J126,2)</f>
        <v>0</v>
      </c>
      <c r="L126" s="234">
        <v>15</v>
      </c>
      <c r="M126" s="234">
        <f>G126*(1+L126/100)</f>
        <v>0</v>
      </c>
      <c r="N126" s="234">
        <v>3.6800000000000001E-3</v>
      </c>
      <c r="O126" s="234">
        <f>ROUND(E126*N126,2)</f>
        <v>0.08</v>
      </c>
      <c r="P126" s="234">
        <v>0</v>
      </c>
      <c r="Q126" s="234">
        <f>ROUND(E126*P126,2)</f>
        <v>0</v>
      </c>
      <c r="R126" s="234" t="s">
        <v>248</v>
      </c>
      <c r="S126" s="234" t="s">
        <v>107</v>
      </c>
      <c r="T126" s="235" t="s">
        <v>107</v>
      </c>
      <c r="U126" s="216">
        <v>0.38500000000000001</v>
      </c>
      <c r="V126" s="216">
        <f>ROUND(E126*U126,2)</f>
        <v>8.66</v>
      </c>
      <c r="W126" s="216"/>
      <c r="X126" s="216" t="s">
        <v>108</v>
      </c>
      <c r="Y126" s="206"/>
      <c r="Z126" s="206"/>
      <c r="AA126" s="206"/>
      <c r="AB126" s="206"/>
      <c r="AC126" s="206"/>
      <c r="AD126" s="206"/>
      <c r="AE126" s="206"/>
      <c r="AF126" s="206"/>
      <c r="AG126" s="206" t="s">
        <v>109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13"/>
      <c r="B127" s="214"/>
      <c r="C127" s="256" t="s">
        <v>249</v>
      </c>
      <c r="D127" s="245"/>
      <c r="E127" s="245"/>
      <c r="F127" s="245"/>
      <c r="G127" s="245"/>
      <c r="H127" s="216"/>
      <c r="I127" s="216"/>
      <c r="J127" s="216"/>
      <c r="K127" s="216"/>
      <c r="L127" s="216"/>
      <c r="M127" s="216"/>
      <c r="N127" s="216"/>
      <c r="O127" s="216"/>
      <c r="P127" s="216"/>
      <c r="Q127" s="216"/>
      <c r="R127" s="216"/>
      <c r="S127" s="216"/>
      <c r="T127" s="216"/>
      <c r="U127" s="216"/>
      <c r="V127" s="216"/>
      <c r="W127" s="216"/>
      <c r="X127" s="21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183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5">
      <c r="A128" s="213"/>
      <c r="B128" s="214"/>
      <c r="C128" s="253" t="s">
        <v>250</v>
      </c>
      <c r="D128" s="218"/>
      <c r="E128" s="219">
        <v>16.2</v>
      </c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1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113</v>
      </c>
      <c r="AH128" s="206">
        <v>0</v>
      </c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outlineLevel="1" x14ac:dyDescent="0.25">
      <c r="A129" s="213"/>
      <c r="B129" s="214"/>
      <c r="C129" s="253" t="s">
        <v>251</v>
      </c>
      <c r="D129" s="218"/>
      <c r="E129" s="219">
        <v>4.2</v>
      </c>
      <c r="F129" s="216"/>
      <c r="G129" s="216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1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113</v>
      </c>
      <c r="AH129" s="206">
        <v>0</v>
      </c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13"/>
      <c r="B130" s="214"/>
      <c r="C130" s="253" t="s">
        <v>252</v>
      </c>
      <c r="D130" s="218"/>
      <c r="E130" s="219">
        <v>2.1</v>
      </c>
      <c r="F130" s="216"/>
      <c r="G130" s="216"/>
      <c r="H130" s="216"/>
      <c r="I130" s="216"/>
      <c r="J130" s="216"/>
      <c r="K130" s="216"/>
      <c r="L130" s="216"/>
      <c r="M130" s="216"/>
      <c r="N130" s="216"/>
      <c r="O130" s="216"/>
      <c r="P130" s="216"/>
      <c r="Q130" s="216"/>
      <c r="R130" s="216"/>
      <c r="S130" s="216"/>
      <c r="T130" s="216"/>
      <c r="U130" s="216"/>
      <c r="V130" s="216"/>
      <c r="W130" s="216"/>
      <c r="X130" s="21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113</v>
      </c>
      <c r="AH130" s="206">
        <v>0</v>
      </c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ht="20.399999999999999" outlineLevel="1" x14ac:dyDescent="0.25">
      <c r="A131" s="229">
        <v>34</v>
      </c>
      <c r="B131" s="230" t="s">
        <v>253</v>
      </c>
      <c r="C131" s="251" t="s">
        <v>254</v>
      </c>
      <c r="D131" s="231" t="s">
        <v>137</v>
      </c>
      <c r="E131" s="232">
        <v>29.5</v>
      </c>
      <c r="F131" s="233"/>
      <c r="G131" s="234">
        <f>ROUND(E131*F131,2)</f>
        <v>0</v>
      </c>
      <c r="H131" s="233"/>
      <c r="I131" s="234">
        <f>ROUND(E131*H131,2)</f>
        <v>0</v>
      </c>
      <c r="J131" s="233"/>
      <c r="K131" s="234">
        <f>ROUND(E131*J131,2)</f>
        <v>0</v>
      </c>
      <c r="L131" s="234">
        <v>15</v>
      </c>
      <c r="M131" s="234">
        <f>G131*(1+L131/100)</f>
        <v>0</v>
      </c>
      <c r="N131" s="234">
        <v>3.2000000000000003E-4</v>
      </c>
      <c r="O131" s="234">
        <f>ROUND(E131*N131,2)</f>
        <v>0.01</v>
      </c>
      <c r="P131" s="234">
        <v>0</v>
      </c>
      <c r="Q131" s="234">
        <f>ROUND(E131*P131,2)</f>
        <v>0</v>
      </c>
      <c r="R131" s="234" t="s">
        <v>248</v>
      </c>
      <c r="S131" s="234" t="s">
        <v>107</v>
      </c>
      <c r="T131" s="235" t="s">
        <v>107</v>
      </c>
      <c r="U131" s="216">
        <v>0.11</v>
      </c>
      <c r="V131" s="216">
        <f>ROUND(E131*U131,2)</f>
        <v>3.25</v>
      </c>
      <c r="W131" s="216"/>
      <c r="X131" s="216" t="s">
        <v>108</v>
      </c>
      <c r="Y131" s="206"/>
      <c r="Z131" s="206"/>
      <c r="AA131" s="206"/>
      <c r="AB131" s="206"/>
      <c r="AC131" s="206"/>
      <c r="AD131" s="206"/>
      <c r="AE131" s="206"/>
      <c r="AF131" s="206"/>
      <c r="AG131" s="206" t="s">
        <v>109</v>
      </c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5">
      <c r="A132" s="213"/>
      <c r="B132" s="214"/>
      <c r="C132" s="253" t="s">
        <v>255</v>
      </c>
      <c r="D132" s="218"/>
      <c r="E132" s="219">
        <v>16.899999999999999</v>
      </c>
      <c r="F132" s="216"/>
      <c r="G132" s="216"/>
      <c r="H132" s="216"/>
      <c r="I132" s="216"/>
      <c r="J132" s="216"/>
      <c r="K132" s="216"/>
      <c r="L132" s="216"/>
      <c r="M132" s="216"/>
      <c r="N132" s="216"/>
      <c r="O132" s="216"/>
      <c r="P132" s="216"/>
      <c r="Q132" s="216"/>
      <c r="R132" s="216"/>
      <c r="S132" s="216"/>
      <c r="T132" s="216"/>
      <c r="U132" s="216"/>
      <c r="V132" s="216"/>
      <c r="W132" s="216"/>
      <c r="X132" s="21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113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5">
      <c r="A133" s="213"/>
      <c r="B133" s="214"/>
      <c r="C133" s="253" t="s">
        <v>256</v>
      </c>
      <c r="D133" s="218"/>
      <c r="E133" s="219">
        <v>8.4</v>
      </c>
      <c r="F133" s="216"/>
      <c r="G133" s="216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1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113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5">
      <c r="A134" s="213"/>
      <c r="B134" s="214"/>
      <c r="C134" s="253" t="s">
        <v>257</v>
      </c>
      <c r="D134" s="218"/>
      <c r="E134" s="219">
        <v>4.2</v>
      </c>
      <c r="F134" s="216"/>
      <c r="G134" s="216"/>
      <c r="H134" s="216"/>
      <c r="I134" s="216"/>
      <c r="J134" s="216"/>
      <c r="K134" s="216"/>
      <c r="L134" s="216"/>
      <c r="M134" s="216"/>
      <c r="N134" s="216"/>
      <c r="O134" s="216"/>
      <c r="P134" s="216"/>
      <c r="Q134" s="216"/>
      <c r="R134" s="216"/>
      <c r="S134" s="216"/>
      <c r="T134" s="216"/>
      <c r="U134" s="216"/>
      <c r="V134" s="216"/>
      <c r="W134" s="216"/>
      <c r="X134" s="21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113</v>
      </c>
      <c r="AH134" s="206">
        <v>0</v>
      </c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5">
      <c r="A135" s="229">
        <v>35</v>
      </c>
      <c r="B135" s="230" t="s">
        <v>258</v>
      </c>
      <c r="C135" s="251" t="s">
        <v>259</v>
      </c>
      <c r="D135" s="231" t="s">
        <v>128</v>
      </c>
      <c r="E135" s="232">
        <v>16.2</v>
      </c>
      <c r="F135" s="233"/>
      <c r="G135" s="234">
        <f>ROUND(E135*F135,2)</f>
        <v>0</v>
      </c>
      <c r="H135" s="233"/>
      <c r="I135" s="234">
        <f>ROUND(E135*H135,2)</f>
        <v>0</v>
      </c>
      <c r="J135" s="233"/>
      <c r="K135" s="234">
        <f>ROUND(E135*J135,2)</f>
        <v>0</v>
      </c>
      <c r="L135" s="234">
        <v>15</v>
      </c>
      <c r="M135" s="234">
        <f>G135*(1+L135/100)</f>
        <v>0</v>
      </c>
      <c r="N135" s="234">
        <v>1.7000000000000001E-4</v>
      </c>
      <c r="O135" s="234">
        <f>ROUND(E135*N135,2)</f>
        <v>0</v>
      </c>
      <c r="P135" s="234">
        <v>0</v>
      </c>
      <c r="Q135" s="234">
        <f>ROUND(E135*P135,2)</f>
        <v>0</v>
      </c>
      <c r="R135" s="234" t="s">
        <v>248</v>
      </c>
      <c r="S135" s="234" t="s">
        <v>107</v>
      </c>
      <c r="T135" s="235" t="s">
        <v>107</v>
      </c>
      <c r="U135" s="216">
        <v>0.16</v>
      </c>
      <c r="V135" s="216">
        <f>ROUND(E135*U135,2)</f>
        <v>2.59</v>
      </c>
      <c r="W135" s="216"/>
      <c r="X135" s="216" t="s">
        <v>108</v>
      </c>
      <c r="Y135" s="206"/>
      <c r="Z135" s="206"/>
      <c r="AA135" s="206"/>
      <c r="AB135" s="206"/>
      <c r="AC135" s="206"/>
      <c r="AD135" s="206"/>
      <c r="AE135" s="206"/>
      <c r="AF135" s="206"/>
      <c r="AG135" s="206" t="s">
        <v>109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5">
      <c r="A136" s="213"/>
      <c r="B136" s="214"/>
      <c r="C136" s="253" t="s">
        <v>250</v>
      </c>
      <c r="D136" s="218"/>
      <c r="E136" s="219">
        <v>16.2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1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113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5">
      <c r="A137" s="213">
        <v>36</v>
      </c>
      <c r="B137" s="214" t="s">
        <v>260</v>
      </c>
      <c r="C137" s="258" t="s">
        <v>261</v>
      </c>
      <c r="D137" s="215" t="s">
        <v>0</v>
      </c>
      <c r="E137" s="247"/>
      <c r="F137" s="217"/>
      <c r="G137" s="216">
        <f>ROUND(E137*F137,2)</f>
        <v>0</v>
      </c>
      <c r="H137" s="217"/>
      <c r="I137" s="216">
        <f>ROUND(E137*H137,2)</f>
        <v>0</v>
      </c>
      <c r="J137" s="217"/>
      <c r="K137" s="216">
        <f>ROUND(E137*J137,2)</f>
        <v>0</v>
      </c>
      <c r="L137" s="216">
        <v>15</v>
      </c>
      <c r="M137" s="216">
        <f>G137*(1+L137/100)</f>
        <v>0</v>
      </c>
      <c r="N137" s="216">
        <v>0</v>
      </c>
      <c r="O137" s="216">
        <f>ROUND(E137*N137,2)</f>
        <v>0</v>
      </c>
      <c r="P137" s="216">
        <v>0</v>
      </c>
      <c r="Q137" s="216">
        <f>ROUND(E137*P137,2)</f>
        <v>0</v>
      </c>
      <c r="R137" s="216" t="s">
        <v>248</v>
      </c>
      <c r="S137" s="216" t="s">
        <v>107</v>
      </c>
      <c r="T137" s="216" t="s">
        <v>107</v>
      </c>
      <c r="U137" s="216">
        <v>0</v>
      </c>
      <c r="V137" s="216">
        <f>ROUND(E137*U137,2)</f>
        <v>0</v>
      </c>
      <c r="W137" s="216"/>
      <c r="X137" s="216" t="s">
        <v>243</v>
      </c>
      <c r="Y137" s="206"/>
      <c r="Z137" s="206"/>
      <c r="AA137" s="206"/>
      <c r="AB137" s="206"/>
      <c r="AC137" s="206"/>
      <c r="AD137" s="206"/>
      <c r="AE137" s="206"/>
      <c r="AF137" s="206"/>
      <c r="AG137" s="206" t="s">
        <v>244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5">
      <c r="A138" s="213"/>
      <c r="B138" s="214"/>
      <c r="C138" s="259" t="s">
        <v>262</v>
      </c>
      <c r="D138" s="248"/>
      <c r="E138" s="248"/>
      <c r="F138" s="248"/>
      <c r="G138" s="248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1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111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x14ac:dyDescent="0.25">
      <c r="A139" s="223" t="s">
        <v>101</v>
      </c>
      <c r="B139" s="224" t="s">
        <v>69</v>
      </c>
      <c r="C139" s="250" t="s">
        <v>70</v>
      </c>
      <c r="D139" s="225"/>
      <c r="E139" s="226"/>
      <c r="F139" s="227"/>
      <c r="G139" s="227">
        <f>SUMIF(AG140:AG147,"&lt;&gt;NOR",G140:G147)</f>
        <v>0</v>
      </c>
      <c r="H139" s="227"/>
      <c r="I139" s="227">
        <f>SUM(I140:I147)</f>
        <v>0</v>
      </c>
      <c r="J139" s="227"/>
      <c r="K139" s="227">
        <f>SUM(K140:K147)</f>
        <v>0</v>
      </c>
      <c r="L139" s="227"/>
      <c r="M139" s="227">
        <f>SUM(M140:M147)</f>
        <v>0</v>
      </c>
      <c r="N139" s="227"/>
      <c r="O139" s="227">
        <f>SUM(O140:O147)</f>
        <v>0</v>
      </c>
      <c r="P139" s="227"/>
      <c r="Q139" s="227">
        <f>SUM(Q140:Q147)</f>
        <v>0</v>
      </c>
      <c r="R139" s="227"/>
      <c r="S139" s="227"/>
      <c r="T139" s="228"/>
      <c r="U139" s="222"/>
      <c r="V139" s="222">
        <f>SUM(V140:V147)</f>
        <v>0</v>
      </c>
      <c r="W139" s="222"/>
      <c r="X139" s="222"/>
      <c r="AG139" t="s">
        <v>102</v>
      </c>
    </row>
    <row r="140" spans="1:60" outlineLevel="1" x14ac:dyDescent="0.25">
      <c r="A140" s="237">
        <v>37</v>
      </c>
      <c r="B140" s="238" t="s">
        <v>263</v>
      </c>
      <c r="C140" s="254" t="s">
        <v>264</v>
      </c>
      <c r="D140" s="239" t="s">
        <v>137</v>
      </c>
      <c r="E140" s="240">
        <v>18</v>
      </c>
      <c r="F140" s="241"/>
      <c r="G140" s="242">
        <f>ROUND(E140*F140,2)</f>
        <v>0</v>
      </c>
      <c r="H140" s="241"/>
      <c r="I140" s="242">
        <f>ROUND(E140*H140,2)</f>
        <v>0</v>
      </c>
      <c r="J140" s="241"/>
      <c r="K140" s="242">
        <f>ROUND(E140*J140,2)</f>
        <v>0</v>
      </c>
      <c r="L140" s="242">
        <v>15</v>
      </c>
      <c r="M140" s="242">
        <f>G140*(1+L140/100)</f>
        <v>0</v>
      </c>
      <c r="N140" s="242">
        <v>0</v>
      </c>
      <c r="O140" s="242">
        <f>ROUND(E140*N140,2)</f>
        <v>0</v>
      </c>
      <c r="P140" s="242">
        <v>0</v>
      </c>
      <c r="Q140" s="242">
        <f>ROUND(E140*P140,2)</f>
        <v>0</v>
      </c>
      <c r="R140" s="242"/>
      <c r="S140" s="242" t="s">
        <v>133</v>
      </c>
      <c r="T140" s="243" t="s">
        <v>134</v>
      </c>
      <c r="U140" s="216">
        <v>0</v>
      </c>
      <c r="V140" s="216">
        <f>ROUND(E140*U140,2)</f>
        <v>0</v>
      </c>
      <c r="W140" s="216"/>
      <c r="X140" s="216" t="s">
        <v>108</v>
      </c>
      <c r="Y140" s="206"/>
      <c r="Z140" s="206"/>
      <c r="AA140" s="206"/>
      <c r="AB140" s="206"/>
      <c r="AC140" s="206"/>
      <c r="AD140" s="206"/>
      <c r="AE140" s="206"/>
      <c r="AF140" s="206"/>
      <c r="AG140" s="206" t="s">
        <v>109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5">
      <c r="A141" s="237">
        <v>38</v>
      </c>
      <c r="B141" s="238" t="s">
        <v>265</v>
      </c>
      <c r="C141" s="254" t="s">
        <v>266</v>
      </c>
      <c r="D141" s="239" t="s">
        <v>137</v>
      </c>
      <c r="E141" s="240">
        <v>15</v>
      </c>
      <c r="F141" s="241"/>
      <c r="G141" s="242">
        <f>ROUND(E141*F141,2)</f>
        <v>0</v>
      </c>
      <c r="H141" s="241"/>
      <c r="I141" s="242">
        <f>ROUND(E141*H141,2)</f>
        <v>0</v>
      </c>
      <c r="J141" s="241"/>
      <c r="K141" s="242">
        <f>ROUND(E141*J141,2)</f>
        <v>0</v>
      </c>
      <c r="L141" s="242">
        <v>15</v>
      </c>
      <c r="M141" s="242">
        <f>G141*(1+L141/100)</f>
        <v>0</v>
      </c>
      <c r="N141" s="242">
        <v>0</v>
      </c>
      <c r="O141" s="242">
        <f>ROUND(E141*N141,2)</f>
        <v>0</v>
      </c>
      <c r="P141" s="242">
        <v>0</v>
      </c>
      <c r="Q141" s="242">
        <f>ROUND(E141*P141,2)</f>
        <v>0</v>
      </c>
      <c r="R141" s="242"/>
      <c r="S141" s="242" t="s">
        <v>133</v>
      </c>
      <c r="T141" s="243" t="s">
        <v>134</v>
      </c>
      <c r="U141" s="216">
        <v>0</v>
      </c>
      <c r="V141" s="216">
        <f>ROUND(E141*U141,2)</f>
        <v>0</v>
      </c>
      <c r="W141" s="216"/>
      <c r="X141" s="216" t="s">
        <v>108</v>
      </c>
      <c r="Y141" s="206"/>
      <c r="Z141" s="206"/>
      <c r="AA141" s="206"/>
      <c r="AB141" s="206"/>
      <c r="AC141" s="206"/>
      <c r="AD141" s="206"/>
      <c r="AE141" s="206"/>
      <c r="AF141" s="206"/>
      <c r="AG141" s="206" t="s">
        <v>109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5">
      <c r="A142" s="237">
        <v>39</v>
      </c>
      <c r="B142" s="238" t="s">
        <v>267</v>
      </c>
      <c r="C142" s="254" t="s">
        <v>268</v>
      </c>
      <c r="D142" s="239" t="s">
        <v>137</v>
      </c>
      <c r="E142" s="240">
        <v>13.7</v>
      </c>
      <c r="F142" s="241"/>
      <c r="G142" s="242">
        <f>ROUND(E142*F142,2)</f>
        <v>0</v>
      </c>
      <c r="H142" s="241"/>
      <c r="I142" s="242">
        <f>ROUND(E142*H142,2)</f>
        <v>0</v>
      </c>
      <c r="J142" s="241"/>
      <c r="K142" s="242">
        <f>ROUND(E142*J142,2)</f>
        <v>0</v>
      </c>
      <c r="L142" s="242">
        <v>15</v>
      </c>
      <c r="M142" s="242">
        <f>G142*(1+L142/100)</f>
        <v>0</v>
      </c>
      <c r="N142" s="242">
        <v>0</v>
      </c>
      <c r="O142" s="242">
        <f>ROUND(E142*N142,2)</f>
        <v>0</v>
      </c>
      <c r="P142" s="242">
        <v>0</v>
      </c>
      <c r="Q142" s="242">
        <f>ROUND(E142*P142,2)</f>
        <v>0</v>
      </c>
      <c r="R142" s="242"/>
      <c r="S142" s="242" t="s">
        <v>133</v>
      </c>
      <c r="T142" s="243" t="s">
        <v>134</v>
      </c>
      <c r="U142" s="216">
        <v>0</v>
      </c>
      <c r="V142" s="216">
        <f>ROUND(E142*U142,2)</f>
        <v>0</v>
      </c>
      <c r="W142" s="216"/>
      <c r="X142" s="216" t="s">
        <v>108</v>
      </c>
      <c r="Y142" s="206"/>
      <c r="Z142" s="206"/>
      <c r="AA142" s="206"/>
      <c r="AB142" s="206"/>
      <c r="AC142" s="206"/>
      <c r="AD142" s="206"/>
      <c r="AE142" s="206"/>
      <c r="AF142" s="206"/>
      <c r="AG142" s="206" t="s">
        <v>109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5">
      <c r="A143" s="237">
        <v>40</v>
      </c>
      <c r="B143" s="238" t="s">
        <v>269</v>
      </c>
      <c r="C143" s="254" t="s">
        <v>270</v>
      </c>
      <c r="D143" s="239" t="s">
        <v>271</v>
      </c>
      <c r="E143" s="240">
        <v>2</v>
      </c>
      <c r="F143" s="241"/>
      <c r="G143" s="242">
        <f>ROUND(E143*F143,2)</f>
        <v>0</v>
      </c>
      <c r="H143" s="241"/>
      <c r="I143" s="242">
        <f>ROUND(E143*H143,2)</f>
        <v>0</v>
      </c>
      <c r="J143" s="241"/>
      <c r="K143" s="242">
        <f>ROUND(E143*J143,2)</f>
        <v>0</v>
      </c>
      <c r="L143" s="242">
        <v>15</v>
      </c>
      <c r="M143" s="242">
        <f>G143*(1+L143/100)</f>
        <v>0</v>
      </c>
      <c r="N143" s="242">
        <v>0</v>
      </c>
      <c r="O143" s="242">
        <f>ROUND(E143*N143,2)</f>
        <v>0</v>
      </c>
      <c r="P143" s="242">
        <v>0</v>
      </c>
      <c r="Q143" s="242">
        <f>ROUND(E143*P143,2)</f>
        <v>0</v>
      </c>
      <c r="R143" s="242"/>
      <c r="S143" s="242" t="s">
        <v>133</v>
      </c>
      <c r="T143" s="243" t="s">
        <v>134</v>
      </c>
      <c r="U143" s="216">
        <v>0</v>
      </c>
      <c r="V143" s="216">
        <f>ROUND(E143*U143,2)</f>
        <v>0</v>
      </c>
      <c r="W143" s="216"/>
      <c r="X143" s="216" t="s">
        <v>108</v>
      </c>
      <c r="Y143" s="206"/>
      <c r="Z143" s="206"/>
      <c r="AA143" s="206"/>
      <c r="AB143" s="206"/>
      <c r="AC143" s="206"/>
      <c r="AD143" s="206"/>
      <c r="AE143" s="206"/>
      <c r="AF143" s="206"/>
      <c r="AG143" s="206" t="s">
        <v>109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outlineLevel="1" x14ac:dyDescent="0.25">
      <c r="A144" s="237">
        <v>41</v>
      </c>
      <c r="B144" s="238" t="s">
        <v>272</v>
      </c>
      <c r="C144" s="254" t="s">
        <v>273</v>
      </c>
      <c r="D144" s="239" t="s">
        <v>271</v>
      </c>
      <c r="E144" s="240">
        <v>2</v>
      </c>
      <c r="F144" s="241"/>
      <c r="G144" s="242">
        <f>ROUND(E144*F144,2)</f>
        <v>0</v>
      </c>
      <c r="H144" s="241"/>
      <c r="I144" s="242">
        <f>ROUND(E144*H144,2)</f>
        <v>0</v>
      </c>
      <c r="J144" s="241"/>
      <c r="K144" s="242">
        <f>ROUND(E144*J144,2)</f>
        <v>0</v>
      </c>
      <c r="L144" s="242">
        <v>15</v>
      </c>
      <c r="M144" s="242">
        <f>G144*(1+L144/100)</f>
        <v>0</v>
      </c>
      <c r="N144" s="242">
        <v>0</v>
      </c>
      <c r="O144" s="242">
        <f>ROUND(E144*N144,2)</f>
        <v>0</v>
      </c>
      <c r="P144" s="242">
        <v>0</v>
      </c>
      <c r="Q144" s="242">
        <f>ROUND(E144*P144,2)</f>
        <v>0</v>
      </c>
      <c r="R144" s="242"/>
      <c r="S144" s="242" t="s">
        <v>133</v>
      </c>
      <c r="T144" s="243" t="s">
        <v>134</v>
      </c>
      <c r="U144" s="216">
        <v>0</v>
      </c>
      <c r="V144" s="216">
        <f>ROUND(E144*U144,2)</f>
        <v>0</v>
      </c>
      <c r="W144" s="216"/>
      <c r="X144" s="216" t="s">
        <v>108</v>
      </c>
      <c r="Y144" s="206"/>
      <c r="Z144" s="206"/>
      <c r="AA144" s="206"/>
      <c r="AB144" s="206"/>
      <c r="AC144" s="206"/>
      <c r="AD144" s="206"/>
      <c r="AE144" s="206"/>
      <c r="AF144" s="206"/>
      <c r="AG144" s="206" t="s">
        <v>109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5">
      <c r="A145" s="229">
        <v>42</v>
      </c>
      <c r="B145" s="230" t="s">
        <v>274</v>
      </c>
      <c r="C145" s="251" t="s">
        <v>275</v>
      </c>
      <c r="D145" s="231" t="s">
        <v>271</v>
      </c>
      <c r="E145" s="232">
        <v>1</v>
      </c>
      <c r="F145" s="233"/>
      <c r="G145" s="234">
        <f>ROUND(E145*F145,2)</f>
        <v>0</v>
      </c>
      <c r="H145" s="233"/>
      <c r="I145" s="234">
        <f>ROUND(E145*H145,2)</f>
        <v>0</v>
      </c>
      <c r="J145" s="233"/>
      <c r="K145" s="234">
        <f>ROUND(E145*J145,2)</f>
        <v>0</v>
      </c>
      <c r="L145" s="234">
        <v>15</v>
      </c>
      <c r="M145" s="234">
        <f>G145*(1+L145/100)</f>
        <v>0</v>
      </c>
      <c r="N145" s="234">
        <v>0</v>
      </c>
      <c r="O145" s="234">
        <f>ROUND(E145*N145,2)</f>
        <v>0</v>
      </c>
      <c r="P145" s="234">
        <v>0</v>
      </c>
      <c r="Q145" s="234">
        <f>ROUND(E145*P145,2)</f>
        <v>0</v>
      </c>
      <c r="R145" s="234"/>
      <c r="S145" s="234" t="s">
        <v>133</v>
      </c>
      <c r="T145" s="235" t="s">
        <v>134</v>
      </c>
      <c r="U145" s="216">
        <v>0</v>
      </c>
      <c r="V145" s="216">
        <f>ROUND(E145*U145,2)</f>
        <v>0</v>
      </c>
      <c r="W145" s="216"/>
      <c r="X145" s="216" t="s">
        <v>108</v>
      </c>
      <c r="Y145" s="206"/>
      <c r="Z145" s="206"/>
      <c r="AA145" s="206"/>
      <c r="AB145" s="206"/>
      <c r="AC145" s="206"/>
      <c r="AD145" s="206"/>
      <c r="AE145" s="206"/>
      <c r="AF145" s="206"/>
      <c r="AG145" s="206" t="s">
        <v>109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5">
      <c r="A146" s="213">
        <v>43</v>
      </c>
      <c r="B146" s="214" t="s">
        <v>276</v>
      </c>
      <c r="C146" s="258" t="s">
        <v>277</v>
      </c>
      <c r="D146" s="215" t="s">
        <v>0</v>
      </c>
      <c r="E146" s="247"/>
      <c r="F146" s="217"/>
      <c r="G146" s="216">
        <f>ROUND(E146*F146,2)</f>
        <v>0</v>
      </c>
      <c r="H146" s="217"/>
      <c r="I146" s="216">
        <f>ROUND(E146*H146,2)</f>
        <v>0</v>
      </c>
      <c r="J146" s="217"/>
      <c r="K146" s="216">
        <f>ROUND(E146*J146,2)</f>
        <v>0</v>
      </c>
      <c r="L146" s="216">
        <v>15</v>
      </c>
      <c r="M146" s="216">
        <f>G146*(1+L146/100)</f>
        <v>0</v>
      </c>
      <c r="N146" s="216">
        <v>0</v>
      </c>
      <c r="O146" s="216">
        <f>ROUND(E146*N146,2)</f>
        <v>0</v>
      </c>
      <c r="P146" s="216">
        <v>0</v>
      </c>
      <c r="Q146" s="216">
        <f>ROUND(E146*P146,2)</f>
        <v>0</v>
      </c>
      <c r="R146" s="216" t="s">
        <v>278</v>
      </c>
      <c r="S146" s="216" t="s">
        <v>107</v>
      </c>
      <c r="T146" s="216" t="s">
        <v>107</v>
      </c>
      <c r="U146" s="216">
        <v>0</v>
      </c>
      <c r="V146" s="216">
        <f>ROUND(E146*U146,2)</f>
        <v>0</v>
      </c>
      <c r="W146" s="216"/>
      <c r="X146" s="216" t="s">
        <v>243</v>
      </c>
      <c r="Y146" s="206"/>
      <c r="Z146" s="206"/>
      <c r="AA146" s="206"/>
      <c r="AB146" s="206"/>
      <c r="AC146" s="206"/>
      <c r="AD146" s="206"/>
      <c r="AE146" s="206"/>
      <c r="AF146" s="206"/>
      <c r="AG146" s="206" t="s">
        <v>244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5">
      <c r="A147" s="213"/>
      <c r="B147" s="214"/>
      <c r="C147" s="259" t="s">
        <v>279</v>
      </c>
      <c r="D147" s="248"/>
      <c r="E147" s="248"/>
      <c r="F147" s="248"/>
      <c r="G147" s="248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1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111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x14ac:dyDescent="0.25">
      <c r="A148" s="223" t="s">
        <v>101</v>
      </c>
      <c r="B148" s="224" t="s">
        <v>71</v>
      </c>
      <c r="C148" s="250" t="s">
        <v>72</v>
      </c>
      <c r="D148" s="225"/>
      <c r="E148" s="226"/>
      <c r="F148" s="227"/>
      <c r="G148" s="227">
        <f>SUMIF(AG149:AG179,"&lt;&gt;NOR",G149:G179)</f>
        <v>0</v>
      </c>
      <c r="H148" s="227"/>
      <c r="I148" s="227">
        <f>SUM(I149:I179)</f>
        <v>0</v>
      </c>
      <c r="J148" s="227"/>
      <c r="K148" s="227">
        <f>SUM(K149:K179)</f>
        <v>0</v>
      </c>
      <c r="L148" s="227"/>
      <c r="M148" s="227">
        <f>SUM(M149:M179)</f>
        <v>0</v>
      </c>
      <c r="N148" s="227"/>
      <c r="O148" s="227">
        <f>SUM(O149:O179)</f>
        <v>1.7200000000000002</v>
      </c>
      <c r="P148" s="227"/>
      <c r="Q148" s="227">
        <f>SUM(Q149:Q179)</f>
        <v>0</v>
      </c>
      <c r="R148" s="227"/>
      <c r="S148" s="227"/>
      <c r="T148" s="228"/>
      <c r="U148" s="222"/>
      <c r="V148" s="222">
        <f>SUM(V149:V179)</f>
        <v>10.23</v>
      </c>
      <c r="W148" s="222"/>
      <c r="X148" s="222"/>
      <c r="AG148" t="s">
        <v>102</v>
      </c>
    </row>
    <row r="149" spans="1:60" ht="20.399999999999999" outlineLevel="1" x14ac:dyDescent="0.25">
      <c r="A149" s="229">
        <v>44</v>
      </c>
      <c r="B149" s="230" t="s">
        <v>280</v>
      </c>
      <c r="C149" s="251" t="s">
        <v>281</v>
      </c>
      <c r="D149" s="231" t="s">
        <v>137</v>
      </c>
      <c r="E149" s="232">
        <v>5.8</v>
      </c>
      <c r="F149" s="233"/>
      <c r="G149" s="234">
        <f>ROUND(E149*F149,2)</f>
        <v>0</v>
      </c>
      <c r="H149" s="233"/>
      <c r="I149" s="234">
        <f>ROUND(E149*H149,2)</f>
        <v>0</v>
      </c>
      <c r="J149" s="233"/>
      <c r="K149" s="234">
        <f>ROUND(E149*J149,2)</f>
        <v>0</v>
      </c>
      <c r="L149" s="234">
        <v>15</v>
      </c>
      <c r="M149" s="234">
        <f>G149*(1+L149/100)</f>
        <v>0</v>
      </c>
      <c r="N149" s="234">
        <v>3.2000000000000003E-4</v>
      </c>
      <c r="O149" s="234">
        <f>ROUND(E149*N149,2)</f>
        <v>0</v>
      </c>
      <c r="P149" s="234">
        <v>0</v>
      </c>
      <c r="Q149" s="234">
        <f>ROUND(E149*P149,2)</f>
        <v>0</v>
      </c>
      <c r="R149" s="234" t="s">
        <v>282</v>
      </c>
      <c r="S149" s="234" t="s">
        <v>107</v>
      </c>
      <c r="T149" s="235" t="s">
        <v>107</v>
      </c>
      <c r="U149" s="216">
        <v>0.23599999999999999</v>
      </c>
      <c r="V149" s="216">
        <f>ROUND(E149*U149,2)</f>
        <v>1.37</v>
      </c>
      <c r="W149" s="216"/>
      <c r="X149" s="216" t="s">
        <v>108</v>
      </c>
      <c r="Y149" s="206"/>
      <c r="Z149" s="206"/>
      <c r="AA149" s="206"/>
      <c r="AB149" s="206"/>
      <c r="AC149" s="206"/>
      <c r="AD149" s="206"/>
      <c r="AE149" s="206"/>
      <c r="AF149" s="206"/>
      <c r="AG149" s="206" t="s">
        <v>109</v>
      </c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5">
      <c r="A150" s="213"/>
      <c r="B150" s="214"/>
      <c r="C150" s="253" t="s">
        <v>283</v>
      </c>
      <c r="D150" s="218"/>
      <c r="E150" s="219">
        <v>5.2</v>
      </c>
      <c r="F150" s="216"/>
      <c r="G150" s="216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1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113</v>
      </c>
      <c r="AH150" s="206">
        <v>0</v>
      </c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5">
      <c r="A151" s="213"/>
      <c r="B151" s="214"/>
      <c r="C151" s="253" t="s">
        <v>284</v>
      </c>
      <c r="D151" s="218"/>
      <c r="E151" s="219">
        <v>0.6</v>
      </c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1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113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ht="20.399999999999999" outlineLevel="1" x14ac:dyDescent="0.25">
      <c r="A152" s="229">
        <v>45</v>
      </c>
      <c r="B152" s="230" t="s">
        <v>285</v>
      </c>
      <c r="C152" s="251" t="s">
        <v>286</v>
      </c>
      <c r="D152" s="231" t="s">
        <v>137</v>
      </c>
      <c r="E152" s="232">
        <v>9</v>
      </c>
      <c r="F152" s="233"/>
      <c r="G152" s="234">
        <f>ROUND(E152*F152,2)</f>
        <v>0</v>
      </c>
      <c r="H152" s="233"/>
      <c r="I152" s="234">
        <f>ROUND(E152*H152,2)</f>
        <v>0</v>
      </c>
      <c r="J152" s="233"/>
      <c r="K152" s="234">
        <f>ROUND(E152*J152,2)</f>
        <v>0</v>
      </c>
      <c r="L152" s="234">
        <v>15</v>
      </c>
      <c r="M152" s="234">
        <f>G152*(1+L152/100)</f>
        <v>0</v>
      </c>
      <c r="N152" s="234">
        <v>3.2000000000000003E-4</v>
      </c>
      <c r="O152" s="234">
        <f>ROUND(E152*N152,2)</f>
        <v>0</v>
      </c>
      <c r="P152" s="234">
        <v>0</v>
      </c>
      <c r="Q152" s="234">
        <f>ROUND(E152*P152,2)</f>
        <v>0</v>
      </c>
      <c r="R152" s="234" t="s">
        <v>282</v>
      </c>
      <c r="S152" s="234" t="s">
        <v>107</v>
      </c>
      <c r="T152" s="235" t="s">
        <v>107</v>
      </c>
      <c r="U152" s="216">
        <v>0.377</v>
      </c>
      <c r="V152" s="216">
        <f>ROUND(E152*U152,2)</f>
        <v>3.39</v>
      </c>
      <c r="W152" s="216"/>
      <c r="X152" s="216" t="s">
        <v>108</v>
      </c>
      <c r="Y152" s="206"/>
      <c r="Z152" s="206"/>
      <c r="AA152" s="206"/>
      <c r="AB152" s="206"/>
      <c r="AC152" s="206"/>
      <c r="AD152" s="206"/>
      <c r="AE152" s="206"/>
      <c r="AF152" s="206"/>
      <c r="AG152" s="206" t="s">
        <v>109</v>
      </c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outlineLevel="1" x14ac:dyDescent="0.25">
      <c r="A153" s="213"/>
      <c r="B153" s="214"/>
      <c r="C153" s="253" t="s">
        <v>287</v>
      </c>
      <c r="D153" s="218"/>
      <c r="E153" s="219">
        <v>6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16"/>
      <c r="Y153" s="206"/>
      <c r="Z153" s="206"/>
      <c r="AA153" s="206"/>
      <c r="AB153" s="206"/>
      <c r="AC153" s="206"/>
      <c r="AD153" s="206"/>
      <c r="AE153" s="206"/>
      <c r="AF153" s="206"/>
      <c r="AG153" s="206" t="s">
        <v>113</v>
      </c>
      <c r="AH153" s="206">
        <v>0</v>
      </c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  <c r="BD153" s="206"/>
      <c r="BE153" s="206"/>
      <c r="BF153" s="206"/>
      <c r="BG153" s="206"/>
      <c r="BH153" s="206"/>
    </row>
    <row r="154" spans="1:60" outlineLevel="1" x14ac:dyDescent="0.25">
      <c r="A154" s="213"/>
      <c r="B154" s="214"/>
      <c r="C154" s="253" t="s">
        <v>288</v>
      </c>
      <c r="D154" s="218"/>
      <c r="E154" s="219">
        <v>3</v>
      </c>
      <c r="F154" s="216"/>
      <c r="G154" s="216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1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113</v>
      </c>
      <c r="AH154" s="206">
        <v>0</v>
      </c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5">
      <c r="A155" s="229">
        <v>46</v>
      </c>
      <c r="B155" s="230" t="s">
        <v>289</v>
      </c>
      <c r="C155" s="251" t="s">
        <v>290</v>
      </c>
      <c r="D155" s="231" t="s">
        <v>128</v>
      </c>
      <c r="E155" s="232">
        <v>6.44</v>
      </c>
      <c r="F155" s="233"/>
      <c r="G155" s="234">
        <f>ROUND(E155*F155,2)</f>
        <v>0</v>
      </c>
      <c r="H155" s="233"/>
      <c r="I155" s="234">
        <f>ROUND(E155*H155,2)</f>
        <v>0</v>
      </c>
      <c r="J155" s="233"/>
      <c r="K155" s="234">
        <f>ROUND(E155*J155,2)</f>
        <v>0</v>
      </c>
      <c r="L155" s="234">
        <v>15</v>
      </c>
      <c r="M155" s="234">
        <f>G155*(1+L155/100)</f>
        <v>0</v>
      </c>
      <c r="N155" s="234">
        <v>0</v>
      </c>
      <c r="O155" s="234">
        <f>ROUND(E155*N155,2)</f>
        <v>0</v>
      </c>
      <c r="P155" s="234">
        <v>0</v>
      </c>
      <c r="Q155" s="234">
        <f>ROUND(E155*P155,2)</f>
        <v>0</v>
      </c>
      <c r="R155" s="234" t="s">
        <v>282</v>
      </c>
      <c r="S155" s="234" t="s">
        <v>107</v>
      </c>
      <c r="T155" s="235" t="s">
        <v>107</v>
      </c>
      <c r="U155" s="216">
        <v>0.05</v>
      </c>
      <c r="V155" s="216">
        <f>ROUND(E155*U155,2)</f>
        <v>0.32</v>
      </c>
      <c r="W155" s="216"/>
      <c r="X155" s="216" t="s">
        <v>108</v>
      </c>
      <c r="Y155" s="206"/>
      <c r="Z155" s="206"/>
      <c r="AA155" s="206"/>
      <c r="AB155" s="206"/>
      <c r="AC155" s="206"/>
      <c r="AD155" s="206"/>
      <c r="AE155" s="206"/>
      <c r="AF155" s="206"/>
      <c r="AG155" s="206" t="s">
        <v>109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5">
      <c r="A156" s="213"/>
      <c r="B156" s="214"/>
      <c r="C156" s="253" t="s">
        <v>291</v>
      </c>
      <c r="D156" s="218"/>
      <c r="E156" s="219">
        <v>6.44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1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113</v>
      </c>
      <c r="AH156" s="206">
        <v>5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outlineLevel="1" x14ac:dyDescent="0.25">
      <c r="A157" s="229">
        <v>47</v>
      </c>
      <c r="B157" s="230" t="s">
        <v>292</v>
      </c>
      <c r="C157" s="251" t="s">
        <v>293</v>
      </c>
      <c r="D157" s="231" t="s">
        <v>128</v>
      </c>
      <c r="E157" s="232">
        <v>6.44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15</v>
      </c>
      <c r="M157" s="234">
        <f>G157*(1+L157/100)</f>
        <v>0</v>
      </c>
      <c r="N157" s="234">
        <v>6.3579999999999998E-2</v>
      </c>
      <c r="O157" s="234">
        <f>ROUND(E157*N157,2)</f>
        <v>0.41</v>
      </c>
      <c r="P157" s="234">
        <v>0</v>
      </c>
      <c r="Q157" s="234">
        <f>ROUND(E157*P157,2)</f>
        <v>0</v>
      </c>
      <c r="R157" s="234"/>
      <c r="S157" s="234" t="s">
        <v>133</v>
      </c>
      <c r="T157" s="235" t="s">
        <v>107</v>
      </c>
      <c r="U157" s="216">
        <v>0.8</v>
      </c>
      <c r="V157" s="216">
        <f>ROUND(E157*U157,2)</f>
        <v>5.15</v>
      </c>
      <c r="W157" s="216"/>
      <c r="X157" s="216" t="s">
        <v>108</v>
      </c>
      <c r="Y157" s="206"/>
      <c r="Z157" s="206"/>
      <c r="AA157" s="206"/>
      <c r="AB157" s="206"/>
      <c r="AC157" s="206"/>
      <c r="AD157" s="206"/>
      <c r="AE157" s="206"/>
      <c r="AF157" s="206"/>
      <c r="AG157" s="206" t="s">
        <v>109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5">
      <c r="A158" s="213"/>
      <c r="B158" s="214"/>
      <c r="C158" s="253" t="s">
        <v>294</v>
      </c>
      <c r="D158" s="218"/>
      <c r="E158" s="219">
        <v>4.0599999999999996</v>
      </c>
      <c r="F158" s="216"/>
      <c r="G158" s="216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1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113</v>
      </c>
      <c r="AH158" s="206">
        <v>0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5">
      <c r="A159" s="213"/>
      <c r="B159" s="214"/>
      <c r="C159" s="253" t="s">
        <v>295</v>
      </c>
      <c r="D159" s="218"/>
      <c r="E159" s="219">
        <v>2.38</v>
      </c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1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113</v>
      </c>
      <c r="AH159" s="206">
        <v>0</v>
      </c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5">
      <c r="A160" s="229">
        <v>48</v>
      </c>
      <c r="B160" s="230" t="s">
        <v>296</v>
      </c>
      <c r="C160" s="251" t="s">
        <v>297</v>
      </c>
      <c r="D160" s="231" t="s">
        <v>128</v>
      </c>
      <c r="E160" s="232">
        <v>7.0839999999999996</v>
      </c>
      <c r="F160" s="233"/>
      <c r="G160" s="234">
        <f>ROUND(E160*F160,2)</f>
        <v>0</v>
      </c>
      <c r="H160" s="233"/>
      <c r="I160" s="234">
        <f>ROUND(E160*H160,2)</f>
        <v>0</v>
      </c>
      <c r="J160" s="233"/>
      <c r="K160" s="234">
        <f>ROUND(E160*J160,2)</f>
        <v>0</v>
      </c>
      <c r="L160" s="234">
        <v>15</v>
      </c>
      <c r="M160" s="234">
        <f>G160*(1+L160/100)</f>
        <v>0</v>
      </c>
      <c r="N160" s="234">
        <v>0</v>
      </c>
      <c r="O160" s="234">
        <f>ROUND(E160*N160,2)</f>
        <v>0</v>
      </c>
      <c r="P160" s="234">
        <v>0</v>
      </c>
      <c r="Q160" s="234">
        <f>ROUND(E160*P160,2)</f>
        <v>0</v>
      </c>
      <c r="R160" s="234"/>
      <c r="S160" s="234" t="s">
        <v>133</v>
      </c>
      <c r="T160" s="235" t="s">
        <v>134</v>
      </c>
      <c r="U160" s="216">
        <v>0</v>
      </c>
      <c r="V160" s="216">
        <f>ROUND(E160*U160,2)</f>
        <v>0</v>
      </c>
      <c r="W160" s="216"/>
      <c r="X160" s="216" t="s">
        <v>108</v>
      </c>
      <c r="Y160" s="206"/>
      <c r="Z160" s="206"/>
      <c r="AA160" s="206"/>
      <c r="AB160" s="206"/>
      <c r="AC160" s="206"/>
      <c r="AD160" s="206"/>
      <c r="AE160" s="206"/>
      <c r="AF160" s="206"/>
      <c r="AG160" s="206" t="s">
        <v>109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5">
      <c r="A161" s="213"/>
      <c r="B161" s="214"/>
      <c r="C161" s="253" t="s">
        <v>298</v>
      </c>
      <c r="D161" s="218"/>
      <c r="E161" s="219">
        <v>7.0839999999999996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1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113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outlineLevel="1" x14ac:dyDescent="0.25">
      <c r="A162" s="229">
        <v>49</v>
      </c>
      <c r="B162" s="230" t="s">
        <v>299</v>
      </c>
      <c r="C162" s="251" t="s">
        <v>300</v>
      </c>
      <c r="D162" s="231" t="s">
        <v>137</v>
      </c>
      <c r="E162" s="232">
        <v>6.38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15</v>
      </c>
      <c r="M162" s="234">
        <f>G162*(1+L162/100)</f>
        <v>0</v>
      </c>
      <c r="N162" s="234">
        <v>0</v>
      </c>
      <c r="O162" s="234">
        <f>ROUND(E162*N162,2)</f>
        <v>0</v>
      </c>
      <c r="P162" s="234">
        <v>0</v>
      </c>
      <c r="Q162" s="234">
        <f>ROUND(E162*P162,2)</f>
        <v>0</v>
      </c>
      <c r="R162" s="234"/>
      <c r="S162" s="234" t="s">
        <v>133</v>
      </c>
      <c r="T162" s="235" t="s">
        <v>134</v>
      </c>
      <c r="U162" s="216">
        <v>0</v>
      </c>
      <c r="V162" s="216">
        <f>ROUND(E162*U162,2)</f>
        <v>0</v>
      </c>
      <c r="W162" s="216"/>
      <c r="X162" s="216" t="s">
        <v>108</v>
      </c>
      <c r="Y162" s="206"/>
      <c r="Z162" s="206"/>
      <c r="AA162" s="206"/>
      <c r="AB162" s="206"/>
      <c r="AC162" s="206"/>
      <c r="AD162" s="206"/>
      <c r="AE162" s="206"/>
      <c r="AF162" s="206"/>
      <c r="AG162" s="206" t="s">
        <v>109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5">
      <c r="A163" s="213"/>
      <c r="B163" s="214"/>
      <c r="C163" s="253" t="s">
        <v>301</v>
      </c>
      <c r="D163" s="218"/>
      <c r="E163" s="219">
        <v>6.38</v>
      </c>
      <c r="F163" s="216"/>
      <c r="G163" s="216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1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113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5">
      <c r="A164" s="229">
        <v>50</v>
      </c>
      <c r="B164" s="230" t="s">
        <v>302</v>
      </c>
      <c r="C164" s="251" t="s">
        <v>303</v>
      </c>
      <c r="D164" s="231" t="s">
        <v>271</v>
      </c>
      <c r="E164" s="232">
        <v>18</v>
      </c>
      <c r="F164" s="233"/>
      <c r="G164" s="234">
        <f>ROUND(E164*F164,2)</f>
        <v>0</v>
      </c>
      <c r="H164" s="233"/>
      <c r="I164" s="234">
        <f>ROUND(E164*H164,2)</f>
        <v>0</v>
      </c>
      <c r="J164" s="233"/>
      <c r="K164" s="234">
        <f>ROUND(E164*J164,2)</f>
        <v>0</v>
      </c>
      <c r="L164" s="234">
        <v>15</v>
      </c>
      <c r="M164" s="234">
        <f>G164*(1+L164/100)</f>
        <v>0</v>
      </c>
      <c r="N164" s="234">
        <v>0</v>
      </c>
      <c r="O164" s="234">
        <f>ROUND(E164*N164,2)</f>
        <v>0</v>
      </c>
      <c r="P164" s="234">
        <v>0</v>
      </c>
      <c r="Q164" s="234">
        <f>ROUND(E164*P164,2)</f>
        <v>0</v>
      </c>
      <c r="R164" s="234"/>
      <c r="S164" s="234" t="s">
        <v>133</v>
      </c>
      <c r="T164" s="235" t="s">
        <v>134</v>
      </c>
      <c r="U164" s="216">
        <v>0</v>
      </c>
      <c r="V164" s="216">
        <f>ROUND(E164*U164,2)</f>
        <v>0</v>
      </c>
      <c r="W164" s="216"/>
      <c r="X164" s="216" t="s">
        <v>108</v>
      </c>
      <c r="Y164" s="206"/>
      <c r="Z164" s="206"/>
      <c r="AA164" s="206"/>
      <c r="AB164" s="206"/>
      <c r="AC164" s="206"/>
      <c r="AD164" s="206"/>
      <c r="AE164" s="206"/>
      <c r="AF164" s="206"/>
      <c r="AG164" s="206" t="s">
        <v>109</v>
      </c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5">
      <c r="A165" s="213"/>
      <c r="B165" s="214"/>
      <c r="C165" s="253" t="s">
        <v>304</v>
      </c>
      <c r="D165" s="218"/>
      <c r="E165" s="219">
        <v>18</v>
      </c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1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113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5">
      <c r="A166" s="229">
        <v>51</v>
      </c>
      <c r="B166" s="230" t="s">
        <v>305</v>
      </c>
      <c r="C166" s="251" t="s">
        <v>306</v>
      </c>
      <c r="D166" s="231" t="s">
        <v>137</v>
      </c>
      <c r="E166" s="232">
        <v>12.6</v>
      </c>
      <c r="F166" s="233"/>
      <c r="G166" s="234">
        <f>ROUND(E166*F166,2)</f>
        <v>0</v>
      </c>
      <c r="H166" s="233"/>
      <c r="I166" s="234">
        <f>ROUND(E166*H166,2)</f>
        <v>0</v>
      </c>
      <c r="J166" s="233"/>
      <c r="K166" s="234">
        <f>ROUND(E166*J166,2)</f>
        <v>0</v>
      </c>
      <c r="L166" s="234">
        <v>15</v>
      </c>
      <c r="M166" s="234">
        <f>G166*(1+L166/100)</f>
        <v>0</v>
      </c>
      <c r="N166" s="234">
        <v>0</v>
      </c>
      <c r="O166" s="234">
        <f>ROUND(E166*N166,2)</f>
        <v>0</v>
      </c>
      <c r="P166" s="234">
        <v>0</v>
      </c>
      <c r="Q166" s="234">
        <f>ROUND(E166*P166,2)</f>
        <v>0</v>
      </c>
      <c r="R166" s="234"/>
      <c r="S166" s="234" t="s">
        <v>133</v>
      </c>
      <c r="T166" s="235" t="s">
        <v>134</v>
      </c>
      <c r="U166" s="216">
        <v>0</v>
      </c>
      <c r="V166" s="216">
        <f>ROUND(E166*U166,2)</f>
        <v>0</v>
      </c>
      <c r="W166" s="216"/>
      <c r="X166" s="216" t="s">
        <v>108</v>
      </c>
      <c r="Y166" s="206"/>
      <c r="Z166" s="206"/>
      <c r="AA166" s="206"/>
      <c r="AB166" s="206"/>
      <c r="AC166" s="206"/>
      <c r="AD166" s="206"/>
      <c r="AE166" s="206"/>
      <c r="AF166" s="206"/>
      <c r="AG166" s="206" t="s">
        <v>109</v>
      </c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5">
      <c r="A167" s="213"/>
      <c r="B167" s="214"/>
      <c r="C167" s="253" t="s">
        <v>307</v>
      </c>
      <c r="D167" s="218"/>
      <c r="E167" s="219">
        <v>12.6</v>
      </c>
      <c r="F167" s="216"/>
      <c r="G167" s="216"/>
      <c r="H167" s="216"/>
      <c r="I167" s="216"/>
      <c r="J167" s="216"/>
      <c r="K167" s="216"/>
      <c r="L167" s="216"/>
      <c r="M167" s="216"/>
      <c r="N167" s="216"/>
      <c r="O167" s="216"/>
      <c r="P167" s="216"/>
      <c r="Q167" s="216"/>
      <c r="R167" s="216"/>
      <c r="S167" s="216"/>
      <c r="T167" s="216"/>
      <c r="U167" s="216"/>
      <c r="V167" s="216"/>
      <c r="W167" s="216"/>
      <c r="X167" s="21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113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5">
      <c r="A168" s="229">
        <v>52</v>
      </c>
      <c r="B168" s="230" t="s">
        <v>308</v>
      </c>
      <c r="C168" s="251" t="s">
        <v>309</v>
      </c>
      <c r="D168" s="231" t="s">
        <v>137</v>
      </c>
      <c r="E168" s="232">
        <v>13.23</v>
      </c>
      <c r="F168" s="233"/>
      <c r="G168" s="234">
        <f>ROUND(E168*F168,2)</f>
        <v>0</v>
      </c>
      <c r="H168" s="233"/>
      <c r="I168" s="234">
        <f>ROUND(E168*H168,2)</f>
        <v>0</v>
      </c>
      <c r="J168" s="233"/>
      <c r="K168" s="234">
        <f>ROUND(E168*J168,2)</f>
        <v>0</v>
      </c>
      <c r="L168" s="234">
        <v>15</v>
      </c>
      <c r="M168" s="234">
        <f>G168*(1+L168/100)</f>
        <v>0</v>
      </c>
      <c r="N168" s="234">
        <v>0</v>
      </c>
      <c r="O168" s="234">
        <f>ROUND(E168*N168,2)</f>
        <v>0</v>
      </c>
      <c r="P168" s="234">
        <v>0</v>
      </c>
      <c r="Q168" s="234">
        <f>ROUND(E168*P168,2)</f>
        <v>0</v>
      </c>
      <c r="R168" s="234"/>
      <c r="S168" s="234" t="s">
        <v>133</v>
      </c>
      <c r="T168" s="235" t="s">
        <v>134</v>
      </c>
      <c r="U168" s="216">
        <v>0</v>
      </c>
      <c r="V168" s="216">
        <f>ROUND(E168*U168,2)</f>
        <v>0</v>
      </c>
      <c r="W168" s="216"/>
      <c r="X168" s="216" t="s">
        <v>108</v>
      </c>
      <c r="Y168" s="206"/>
      <c r="Z168" s="206"/>
      <c r="AA168" s="206"/>
      <c r="AB168" s="206"/>
      <c r="AC168" s="206"/>
      <c r="AD168" s="206"/>
      <c r="AE168" s="206"/>
      <c r="AF168" s="206"/>
      <c r="AG168" s="206" t="s">
        <v>109</v>
      </c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5">
      <c r="A169" s="213"/>
      <c r="B169" s="214"/>
      <c r="C169" s="253" t="s">
        <v>310</v>
      </c>
      <c r="D169" s="218"/>
      <c r="E169" s="219">
        <v>13.23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1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113</v>
      </c>
      <c r="AH169" s="206">
        <v>0</v>
      </c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5">
      <c r="A170" s="229">
        <v>53</v>
      </c>
      <c r="B170" s="230" t="s">
        <v>311</v>
      </c>
      <c r="C170" s="251" t="s">
        <v>312</v>
      </c>
      <c r="D170" s="231" t="s">
        <v>137</v>
      </c>
      <c r="E170" s="232">
        <v>35.700000000000003</v>
      </c>
      <c r="F170" s="233"/>
      <c r="G170" s="234">
        <f>ROUND(E170*F170,2)</f>
        <v>0</v>
      </c>
      <c r="H170" s="233"/>
      <c r="I170" s="234">
        <f>ROUND(E170*H170,2)</f>
        <v>0</v>
      </c>
      <c r="J170" s="233"/>
      <c r="K170" s="234">
        <f>ROUND(E170*J170,2)</f>
        <v>0</v>
      </c>
      <c r="L170" s="234">
        <v>15</v>
      </c>
      <c r="M170" s="234">
        <f>G170*(1+L170/100)</f>
        <v>0</v>
      </c>
      <c r="N170" s="234">
        <v>0</v>
      </c>
      <c r="O170" s="234">
        <f>ROUND(E170*N170,2)</f>
        <v>0</v>
      </c>
      <c r="P170" s="234">
        <v>0</v>
      </c>
      <c r="Q170" s="234">
        <f>ROUND(E170*P170,2)</f>
        <v>0</v>
      </c>
      <c r="R170" s="234"/>
      <c r="S170" s="234" t="s">
        <v>133</v>
      </c>
      <c r="T170" s="235" t="s">
        <v>134</v>
      </c>
      <c r="U170" s="216">
        <v>0</v>
      </c>
      <c r="V170" s="216">
        <f>ROUND(E170*U170,2)</f>
        <v>0</v>
      </c>
      <c r="W170" s="216"/>
      <c r="X170" s="216" t="s">
        <v>108</v>
      </c>
      <c r="Y170" s="206"/>
      <c r="Z170" s="206"/>
      <c r="AA170" s="206"/>
      <c r="AB170" s="206"/>
      <c r="AC170" s="206"/>
      <c r="AD170" s="206"/>
      <c r="AE170" s="206"/>
      <c r="AF170" s="206"/>
      <c r="AG170" s="206" t="s">
        <v>109</v>
      </c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5">
      <c r="A171" s="213"/>
      <c r="B171" s="214"/>
      <c r="C171" s="253" t="s">
        <v>313</v>
      </c>
      <c r="D171" s="218"/>
      <c r="E171" s="219">
        <v>35.700000000000003</v>
      </c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1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113</v>
      </c>
      <c r="AH171" s="206">
        <v>0</v>
      </c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5">
      <c r="A172" s="229">
        <v>54</v>
      </c>
      <c r="B172" s="230" t="s">
        <v>314</v>
      </c>
      <c r="C172" s="251" t="s">
        <v>315</v>
      </c>
      <c r="D172" s="231" t="s">
        <v>137</v>
      </c>
      <c r="E172" s="232">
        <v>3.15</v>
      </c>
      <c r="F172" s="233"/>
      <c r="G172" s="234">
        <f>ROUND(E172*F172,2)</f>
        <v>0</v>
      </c>
      <c r="H172" s="233"/>
      <c r="I172" s="234">
        <f>ROUND(E172*H172,2)</f>
        <v>0</v>
      </c>
      <c r="J172" s="233"/>
      <c r="K172" s="234">
        <f>ROUND(E172*J172,2)</f>
        <v>0</v>
      </c>
      <c r="L172" s="234">
        <v>15</v>
      </c>
      <c r="M172" s="234">
        <f>G172*(1+L172/100)</f>
        <v>0</v>
      </c>
      <c r="N172" s="234">
        <v>3.5000000000000003E-2</v>
      </c>
      <c r="O172" s="234">
        <f>ROUND(E172*N172,2)</f>
        <v>0.11</v>
      </c>
      <c r="P172" s="234">
        <v>0</v>
      </c>
      <c r="Q172" s="234">
        <f>ROUND(E172*P172,2)</f>
        <v>0</v>
      </c>
      <c r="R172" s="234"/>
      <c r="S172" s="234" t="s">
        <v>133</v>
      </c>
      <c r="T172" s="235" t="s">
        <v>134</v>
      </c>
      <c r="U172" s="216">
        <v>0</v>
      </c>
      <c r="V172" s="216">
        <f>ROUND(E172*U172,2)</f>
        <v>0</v>
      </c>
      <c r="W172" s="216"/>
      <c r="X172" s="216" t="s">
        <v>108</v>
      </c>
      <c r="Y172" s="206"/>
      <c r="Z172" s="206"/>
      <c r="AA172" s="206"/>
      <c r="AB172" s="206"/>
      <c r="AC172" s="206"/>
      <c r="AD172" s="206"/>
      <c r="AE172" s="206"/>
      <c r="AF172" s="206"/>
      <c r="AG172" s="206" t="s">
        <v>109</v>
      </c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5">
      <c r="A173" s="213"/>
      <c r="B173" s="214"/>
      <c r="C173" s="253" t="s">
        <v>316</v>
      </c>
      <c r="D173" s="218"/>
      <c r="E173" s="219">
        <v>3.15</v>
      </c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1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113</v>
      </c>
      <c r="AH173" s="206">
        <v>0</v>
      </c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5">
      <c r="A174" s="229">
        <v>55</v>
      </c>
      <c r="B174" s="230" t="s">
        <v>317</v>
      </c>
      <c r="C174" s="251" t="s">
        <v>318</v>
      </c>
      <c r="D174" s="231" t="s">
        <v>137</v>
      </c>
      <c r="E174" s="232">
        <v>14.91</v>
      </c>
      <c r="F174" s="233"/>
      <c r="G174" s="234">
        <f>ROUND(E174*F174,2)</f>
        <v>0</v>
      </c>
      <c r="H174" s="233"/>
      <c r="I174" s="234">
        <f>ROUND(E174*H174,2)</f>
        <v>0</v>
      </c>
      <c r="J174" s="233"/>
      <c r="K174" s="234">
        <f>ROUND(E174*J174,2)</f>
        <v>0</v>
      </c>
      <c r="L174" s="234">
        <v>15</v>
      </c>
      <c r="M174" s="234">
        <f>G174*(1+L174/100)</f>
        <v>0</v>
      </c>
      <c r="N174" s="234">
        <v>3.5000000000000003E-2</v>
      </c>
      <c r="O174" s="234">
        <f>ROUND(E174*N174,2)</f>
        <v>0.52</v>
      </c>
      <c r="P174" s="234">
        <v>0</v>
      </c>
      <c r="Q174" s="234">
        <f>ROUND(E174*P174,2)</f>
        <v>0</v>
      </c>
      <c r="R174" s="234"/>
      <c r="S174" s="234" t="s">
        <v>133</v>
      </c>
      <c r="T174" s="235" t="s">
        <v>134</v>
      </c>
      <c r="U174" s="216">
        <v>0</v>
      </c>
      <c r="V174" s="216">
        <f>ROUND(E174*U174,2)</f>
        <v>0</v>
      </c>
      <c r="W174" s="216"/>
      <c r="X174" s="216" t="s">
        <v>108</v>
      </c>
      <c r="Y174" s="206"/>
      <c r="Z174" s="206"/>
      <c r="AA174" s="206"/>
      <c r="AB174" s="206"/>
      <c r="AC174" s="206"/>
      <c r="AD174" s="206"/>
      <c r="AE174" s="206"/>
      <c r="AF174" s="206"/>
      <c r="AG174" s="206" t="s">
        <v>109</v>
      </c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5">
      <c r="A175" s="213"/>
      <c r="B175" s="214"/>
      <c r="C175" s="253" t="s">
        <v>319</v>
      </c>
      <c r="D175" s="218"/>
      <c r="E175" s="219">
        <v>14.91</v>
      </c>
      <c r="F175" s="216"/>
      <c r="G175" s="216"/>
      <c r="H175" s="216"/>
      <c r="I175" s="216"/>
      <c r="J175" s="216"/>
      <c r="K175" s="216"/>
      <c r="L175" s="216"/>
      <c r="M175" s="216"/>
      <c r="N175" s="216"/>
      <c r="O175" s="216"/>
      <c r="P175" s="216"/>
      <c r="Q175" s="216"/>
      <c r="R175" s="216"/>
      <c r="S175" s="216"/>
      <c r="T175" s="216"/>
      <c r="U175" s="216"/>
      <c r="V175" s="216"/>
      <c r="W175" s="216"/>
      <c r="X175" s="21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113</v>
      </c>
      <c r="AH175" s="206">
        <v>0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5">
      <c r="A176" s="229">
        <v>56</v>
      </c>
      <c r="B176" s="230" t="s">
        <v>320</v>
      </c>
      <c r="C176" s="251" t="s">
        <v>321</v>
      </c>
      <c r="D176" s="231" t="s">
        <v>137</v>
      </c>
      <c r="E176" s="232">
        <v>19.425000000000001</v>
      </c>
      <c r="F176" s="233"/>
      <c r="G176" s="234">
        <f>ROUND(E176*F176,2)</f>
        <v>0</v>
      </c>
      <c r="H176" s="233"/>
      <c r="I176" s="234">
        <f>ROUND(E176*H176,2)</f>
        <v>0</v>
      </c>
      <c r="J176" s="233"/>
      <c r="K176" s="234">
        <f>ROUND(E176*J176,2)</f>
        <v>0</v>
      </c>
      <c r="L176" s="234">
        <v>15</v>
      </c>
      <c r="M176" s="234">
        <f>G176*(1+L176/100)</f>
        <v>0</v>
      </c>
      <c r="N176" s="234">
        <v>3.5000000000000003E-2</v>
      </c>
      <c r="O176" s="234">
        <f>ROUND(E176*N176,2)</f>
        <v>0.68</v>
      </c>
      <c r="P176" s="234">
        <v>0</v>
      </c>
      <c r="Q176" s="234">
        <f>ROUND(E176*P176,2)</f>
        <v>0</v>
      </c>
      <c r="R176" s="234"/>
      <c r="S176" s="234" t="s">
        <v>133</v>
      </c>
      <c r="T176" s="235" t="s">
        <v>134</v>
      </c>
      <c r="U176" s="216">
        <v>0</v>
      </c>
      <c r="V176" s="216">
        <f>ROUND(E176*U176,2)</f>
        <v>0</v>
      </c>
      <c r="W176" s="216"/>
      <c r="X176" s="216" t="s">
        <v>108</v>
      </c>
      <c r="Y176" s="206"/>
      <c r="Z176" s="206"/>
      <c r="AA176" s="206"/>
      <c r="AB176" s="206"/>
      <c r="AC176" s="206"/>
      <c r="AD176" s="206"/>
      <c r="AE176" s="206"/>
      <c r="AF176" s="206"/>
      <c r="AG176" s="206" t="s">
        <v>109</v>
      </c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5">
      <c r="A177" s="213"/>
      <c r="B177" s="214"/>
      <c r="C177" s="253" t="s">
        <v>322</v>
      </c>
      <c r="D177" s="218"/>
      <c r="E177" s="219">
        <v>19.425000000000001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1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113</v>
      </c>
      <c r="AH177" s="206">
        <v>0</v>
      </c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5">
      <c r="A178" s="213">
        <v>57</v>
      </c>
      <c r="B178" s="214" t="s">
        <v>323</v>
      </c>
      <c r="C178" s="258" t="s">
        <v>324</v>
      </c>
      <c r="D178" s="215" t="s">
        <v>0</v>
      </c>
      <c r="E178" s="247"/>
      <c r="F178" s="217"/>
      <c r="G178" s="216">
        <f>ROUND(E178*F178,2)</f>
        <v>0</v>
      </c>
      <c r="H178" s="217"/>
      <c r="I178" s="216">
        <f>ROUND(E178*H178,2)</f>
        <v>0</v>
      </c>
      <c r="J178" s="217"/>
      <c r="K178" s="216">
        <f>ROUND(E178*J178,2)</f>
        <v>0</v>
      </c>
      <c r="L178" s="216">
        <v>15</v>
      </c>
      <c r="M178" s="216">
        <f>G178*(1+L178/100)</f>
        <v>0</v>
      </c>
      <c r="N178" s="216">
        <v>0</v>
      </c>
      <c r="O178" s="216">
        <f>ROUND(E178*N178,2)</f>
        <v>0</v>
      </c>
      <c r="P178" s="216">
        <v>0</v>
      </c>
      <c r="Q178" s="216">
        <f>ROUND(E178*P178,2)</f>
        <v>0</v>
      </c>
      <c r="R178" s="216" t="s">
        <v>325</v>
      </c>
      <c r="S178" s="216" t="s">
        <v>107</v>
      </c>
      <c r="T178" s="216" t="s">
        <v>107</v>
      </c>
      <c r="U178" s="216">
        <v>0</v>
      </c>
      <c r="V178" s="216">
        <f>ROUND(E178*U178,2)</f>
        <v>0</v>
      </c>
      <c r="W178" s="216"/>
      <c r="X178" s="216" t="s">
        <v>243</v>
      </c>
      <c r="Y178" s="206"/>
      <c r="Z178" s="206"/>
      <c r="AA178" s="206"/>
      <c r="AB178" s="206"/>
      <c r="AC178" s="206"/>
      <c r="AD178" s="206"/>
      <c r="AE178" s="206"/>
      <c r="AF178" s="206"/>
      <c r="AG178" s="206" t="s">
        <v>244</v>
      </c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5">
      <c r="A179" s="213"/>
      <c r="B179" s="214"/>
      <c r="C179" s="259" t="s">
        <v>279</v>
      </c>
      <c r="D179" s="248"/>
      <c r="E179" s="248"/>
      <c r="F179" s="248"/>
      <c r="G179" s="248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1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111</v>
      </c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x14ac:dyDescent="0.25">
      <c r="A180" s="223" t="s">
        <v>101</v>
      </c>
      <c r="B180" s="224" t="s">
        <v>73</v>
      </c>
      <c r="C180" s="250" t="s">
        <v>27</v>
      </c>
      <c r="D180" s="225"/>
      <c r="E180" s="226"/>
      <c r="F180" s="227"/>
      <c r="G180" s="227">
        <f>SUMIF(AG181:AG188,"&lt;&gt;NOR",G181:G188)</f>
        <v>0</v>
      </c>
      <c r="H180" s="227"/>
      <c r="I180" s="227">
        <f>SUM(I181:I188)</f>
        <v>0</v>
      </c>
      <c r="J180" s="227"/>
      <c r="K180" s="227">
        <f>SUM(K181:K188)</f>
        <v>0</v>
      </c>
      <c r="L180" s="227"/>
      <c r="M180" s="227">
        <f>SUM(M181:M188)</f>
        <v>0</v>
      </c>
      <c r="N180" s="227"/>
      <c r="O180" s="227">
        <f>SUM(O181:O188)</f>
        <v>0</v>
      </c>
      <c r="P180" s="227"/>
      <c r="Q180" s="227">
        <f>SUM(Q181:Q188)</f>
        <v>0</v>
      </c>
      <c r="R180" s="227"/>
      <c r="S180" s="227"/>
      <c r="T180" s="228"/>
      <c r="U180" s="222"/>
      <c r="V180" s="222">
        <f>SUM(V181:V188)</f>
        <v>0</v>
      </c>
      <c r="W180" s="222"/>
      <c r="X180" s="222"/>
      <c r="AG180" t="s">
        <v>102</v>
      </c>
    </row>
    <row r="181" spans="1:60" outlineLevel="1" x14ac:dyDescent="0.25">
      <c r="A181" s="229">
        <v>58</v>
      </c>
      <c r="B181" s="230" t="s">
        <v>326</v>
      </c>
      <c r="C181" s="251" t="s">
        <v>327</v>
      </c>
      <c r="D181" s="231" t="s">
        <v>328</v>
      </c>
      <c r="E181" s="232">
        <v>1</v>
      </c>
      <c r="F181" s="233"/>
      <c r="G181" s="234">
        <f>ROUND(E181*F181,2)</f>
        <v>0</v>
      </c>
      <c r="H181" s="233"/>
      <c r="I181" s="234">
        <f>ROUND(E181*H181,2)</f>
        <v>0</v>
      </c>
      <c r="J181" s="233"/>
      <c r="K181" s="234">
        <f>ROUND(E181*J181,2)</f>
        <v>0</v>
      </c>
      <c r="L181" s="234">
        <v>15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/>
      <c r="S181" s="234" t="s">
        <v>107</v>
      </c>
      <c r="T181" s="235" t="s">
        <v>134</v>
      </c>
      <c r="U181" s="216">
        <v>0</v>
      </c>
      <c r="V181" s="216">
        <f>ROUND(E181*U181,2)</f>
        <v>0</v>
      </c>
      <c r="W181" s="216"/>
      <c r="X181" s="216" t="s">
        <v>329</v>
      </c>
      <c r="Y181" s="206"/>
      <c r="Z181" s="206"/>
      <c r="AA181" s="206"/>
      <c r="AB181" s="206"/>
      <c r="AC181" s="206"/>
      <c r="AD181" s="206"/>
      <c r="AE181" s="206"/>
      <c r="AF181" s="206"/>
      <c r="AG181" s="206" t="s">
        <v>330</v>
      </c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21" outlineLevel="1" x14ac:dyDescent="0.25">
      <c r="A182" s="213"/>
      <c r="B182" s="214"/>
      <c r="C182" s="256" t="s">
        <v>331</v>
      </c>
      <c r="D182" s="245"/>
      <c r="E182" s="245"/>
      <c r="F182" s="245"/>
      <c r="G182" s="245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1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183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44" t="str">
        <f>C182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5">
      <c r="A183" s="229">
        <v>59</v>
      </c>
      <c r="B183" s="230" t="s">
        <v>332</v>
      </c>
      <c r="C183" s="251" t="s">
        <v>333</v>
      </c>
      <c r="D183" s="231" t="s">
        <v>328</v>
      </c>
      <c r="E183" s="232">
        <v>1</v>
      </c>
      <c r="F183" s="233"/>
      <c r="G183" s="234">
        <f>ROUND(E183*F183,2)</f>
        <v>0</v>
      </c>
      <c r="H183" s="233"/>
      <c r="I183" s="234">
        <f>ROUND(E183*H183,2)</f>
        <v>0</v>
      </c>
      <c r="J183" s="233"/>
      <c r="K183" s="234">
        <f>ROUND(E183*J183,2)</f>
        <v>0</v>
      </c>
      <c r="L183" s="234">
        <v>15</v>
      </c>
      <c r="M183" s="234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4"/>
      <c r="S183" s="234" t="s">
        <v>107</v>
      </c>
      <c r="T183" s="235" t="s">
        <v>134</v>
      </c>
      <c r="U183" s="216">
        <v>0</v>
      </c>
      <c r="V183" s="216">
        <f>ROUND(E183*U183,2)</f>
        <v>0</v>
      </c>
      <c r="W183" s="216"/>
      <c r="X183" s="216" t="s">
        <v>329</v>
      </c>
      <c r="Y183" s="206"/>
      <c r="Z183" s="206"/>
      <c r="AA183" s="206"/>
      <c r="AB183" s="206"/>
      <c r="AC183" s="206"/>
      <c r="AD183" s="206"/>
      <c r="AE183" s="206"/>
      <c r="AF183" s="206"/>
      <c r="AG183" s="206" t="s">
        <v>330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ht="31.2" outlineLevel="1" x14ac:dyDescent="0.25">
      <c r="A184" s="213"/>
      <c r="B184" s="214"/>
      <c r="C184" s="256" t="s">
        <v>334</v>
      </c>
      <c r="D184" s="245"/>
      <c r="E184" s="245"/>
      <c r="F184" s="245"/>
      <c r="G184" s="245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1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183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44" t="str">
        <f>C184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5">
      <c r="A185" s="229">
        <v>60</v>
      </c>
      <c r="B185" s="230" t="s">
        <v>335</v>
      </c>
      <c r="C185" s="251" t="s">
        <v>336</v>
      </c>
      <c r="D185" s="231" t="s">
        <v>328</v>
      </c>
      <c r="E185" s="232">
        <v>1</v>
      </c>
      <c r="F185" s="233"/>
      <c r="G185" s="234">
        <f>ROUND(E185*F185,2)</f>
        <v>0</v>
      </c>
      <c r="H185" s="233"/>
      <c r="I185" s="234">
        <f>ROUND(E185*H185,2)</f>
        <v>0</v>
      </c>
      <c r="J185" s="233"/>
      <c r="K185" s="234">
        <f>ROUND(E185*J185,2)</f>
        <v>0</v>
      </c>
      <c r="L185" s="234">
        <v>15</v>
      </c>
      <c r="M185" s="234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4"/>
      <c r="S185" s="234" t="s">
        <v>107</v>
      </c>
      <c r="T185" s="235" t="s">
        <v>134</v>
      </c>
      <c r="U185" s="216">
        <v>0</v>
      </c>
      <c r="V185" s="216">
        <f>ROUND(E185*U185,2)</f>
        <v>0</v>
      </c>
      <c r="W185" s="216"/>
      <c r="X185" s="216" t="s">
        <v>329</v>
      </c>
      <c r="Y185" s="206"/>
      <c r="Z185" s="206"/>
      <c r="AA185" s="206"/>
      <c r="AB185" s="206"/>
      <c r="AC185" s="206"/>
      <c r="AD185" s="206"/>
      <c r="AE185" s="206"/>
      <c r="AF185" s="206"/>
      <c r="AG185" s="206" t="s">
        <v>330</v>
      </c>
      <c r="AH185" s="206"/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ht="21" outlineLevel="1" x14ac:dyDescent="0.25">
      <c r="A186" s="213"/>
      <c r="B186" s="214"/>
      <c r="C186" s="256" t="s">
        <v>337</v>
      </c>
      <c r="D186" s="245"/>
      <c r="E186" s="245"/>
      <c r="F186" s="245"/>
      <c r="G186" s="245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1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183</v>
      </c>
      <c r="AH186" s="206"/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44" t="str">
        <f>C186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5">
      <c r="A187" s="229">
        <v>61</v>
      </c>
      <c r="B187" s="230" t="s">
        <v>338</v>
      </c>
      <c r="C187" s="251" t="s">
        <v>339</v>
      </c>
      <c r="D187" s="231" t="s">
        <v>328</v>
      </c>
      <c r="E187" s="232">
        <v>1</v>
      </c>
      <c r="F187" s="233"/>
      <c r="G187" s="234">
        <f>ROUND(E187*F187,2)</f>
        <v>0</v>
      </c>
      <c r="H187" s="233"/>
      <c r="I187" s="234">
        <f>ROUND(E187*H187,2)</f>
        <v>0</v>
      </c>
      <c r="J187" s="233"/>
      <c r="K187" s="234">
        <f>ROUND(E187*J187,2)</f>
        <v>0</v>
      </c>
      <c r="L187" s="234">
        <v>15</v>
      </c>
      <c r="M187" s="234">
        <f>G187*(1+L187/100)</f>
        <v>0</v>
      </c>
      <c r="N187" s="234">
        <v>0</v>
      </c>
      <c r="O187" s="234">
        <f>ROUND(E187*N187,2)</f>
        <v>0</v>
      </c>
      <c r="P187" s="234">
        <v>0</v>
      </c>
      <c r="Q187" s="234">
        <f>ROUND(E187*P187,2)</f>
        <v>0</v>
      </c>
      <c r="R187" s="234"/>
      <c r="S187" s="234" t="s">
        <v>107</v>
      </c>
      <c r="T187" s="235" t="s">
        <v>134</v>
      </c>
      <c r="U187" s="216">
        <v>0</v>
      </c>
      <c r="V187" s="216">
        <f>ROUND(E187*U187,2)</f>
        <v>0</v>
      </c>
      <c r="W187" s="216"/>
      <c r="X187" s="216" t="s">
        <v>329</v>
      </c>
      <c r="Y187" s="206"/>
      <c r="Z187" s="206"/>
      <c r="AA187" s="206"/>
      <c r="AB187" s="206"/>
      <c r="AC187" s="206"/>
      <c r="AD187" s="206"/>
      <c r="AE187" s="206"/>
      <c r="AF187" s="206"/>
      <c r="AG187" s="206" t="s">
        <v>330</v>
      </c>
      <c r="AH187" s="206"/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ht="21" outlineLevel="1" x14ac:dyDescent="0.25">
      <c r="A188" s="213"/>
      <c r="B188" s="214"/>
      <c r="C188" s="256" t="s">
        <v>340</v>
      </c>
      <c r="D188" s="245"/>
      <c r="E188" s="245"/>
      <c r="F188" s="245"/>
      <c r="G188" s="245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1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183</v>
      </c>
      <c r="AH188" s="206"/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44" t="str">
        <f>C188</f>
        <v>Náklady na ztížené provádění stavebních prací v důsledku nepřerušeného provozu na staveništi nebo v případech nepřerušeného provozu v objektech v nichž se stavební práce provádí.</v>
      </c>
      <c r="BB188" s="206"/>
      <c r="BC188" s="206"/>
      <c r="BD188" s="206"/>
      <c r="BE188" s="206"/>
      <c r="BF188" s="206"/>
      <c r="BG188" s="206"/>
      <c r="BH188" s="206"/>
    </row>
    <row r="189" spans="1:60" x14ac:dyDescent="0.25">
      <c r="A189" s="223" t="s">
        <v>101</v>
      </c>
      <c r="B189" s="224" t="s">
        <v>74</v>
      </c>
      <c r="C189" s="250" t="s">
        <v>28</v>
      </c>
      <c r="D189" s="225"/>
      <c r="E189" s="226"/>
      <c r="F189" s="227"/>
      <c r="G189" s="227">
        <f>SUMIF(AG190:AG193,"&lt;&gt;NOR",G190:G193)</f>
        <v>0</v>
      </c>
      <c r="H189" s="227"/>
      <c r="I189" s="227">
        <f>SUM(I190:I193)</f>
        <v>0</v>
      </c>
      <c r="J189" s="227"/>
      <c r="K189" s="227">
        <f>SUM(K190:K193)</f>
        <v>0</v>
      </c>
      <c r="L189" s="227"/>
      <c r="M189" s="227">
        <f>SUM(M190:M193)</f>
        <v>0</v>
      </c>
      <c r="N189" s="227"/>
      <c r="O189" s="227">
        <f>SUM(O190:O193)</f>
        <v>0</v>
      </c>
      <c r="P189" s="227"/>
      <c r="Q189" s="227">
        <f>SUM(Q190:Q193)</f>
        <v>0</v>
      </c>
      <c r="R189" s="227"/>
      <c r="S189" s="227"/>
      <c r="T189" s="228"/>
      <c r="U189" s="222"/>
      <c r="V189" s="222">
        <f>SUM(V190:V193)</f>
        <v>0</v>
      </c>
      <c r="W189" s="222"/>
      <c r="X189" s="222"/>
      <c r="AG189" t="s">
        <v>102</v>
      </c>
    </row>
    <row r="190" spans="1:60" outlineLevel="1" x14ac:dyDescent="0.25">
      <c r="A190" s="229">
        <v>62</v>
      </c>
      <c r="B190" s="230" t="s">
        <v>341</v>
      </c>
      <c r="C190" s="251" t="s">
        <v>342</v>
      </c>
      <c r="D190" s="231" t="s">
        <v>328</v>
      </c>
      <c r="E190" s="232">
        <v>1</v>
      </c>
      <c r="F190" s="233"/>
      <c r="G190" s="234">
        <f>ROUND(E190*F190,2)</f>
        <v>0</v>
      </c>
      <c r="H190" s="233"/>
      <c r="I190" s="234">
        <f>ROUND(E190*H190,2)</f>
        <v>0</v>
      </c>
      <c r="J190" s="233"/>
      <c r="K190" s="234">
        <f>ROUND(E190*J190,2)</f>
        <v>0</v>
      </c>
      <c r="L190" s="234">
        <v>15</v>
      </c>
      <c r="M190" s="234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4"/>
      <c r="S190" s="234" t="s">
        <v>107</v>
      </c>
      <c r="T190" s="235" t="s">
        <v>134</v>
      </c>
      <c r="U190" s="216">
        <v>0</v>
      </c>
      <c r="V190" s="216">
        <f>ROUND(E190*U190,2)</f>
        <v>0</v>
      </c>
      <c r="W190" s="216"/>
      <c r="X190" s="216" t="s">
        <v>329</v>
      </c>
      <c r="Y190" s="206"/>
      <c r="Z190" s="206"/>
      <c r="AA190" s="206"/>
      <c r="AB190" s="206"/>
      <c r="AC190" s="206"/>
      <c r="AD190" s="206"/>
      <c r="AE190" s="206"/>
      <c r="AF190" s="206"/>
      <c r="AG190" s="206" t="s">
        <v>330</v>
      </c>
      <c r="AH190" s="206"/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ht="31.2" outlineLevel="1" x14ac:dyDescent="0.25">
      <c r="A191" s="213"/>
      <c r="B191" s="214"/>
      <c r="C191" s="256" t="s">
        <v>343</v>
      </c>
      <c r="D191" s="245"/>
      <c r="E191" s="245"/>
      <c r="F191" s="245"/>
      <c r="G191" s="245"/>
      <c r="H191" s="216"/>
      <c r="I191" s="216"/>
      <c r="J191" s="216"/>
      <c r="K191" s="216"/>
      <c r="L191" s="216"/>
      <c r="M191" s="216"/>
      <c r="N191" s="216"/>
      <c r="O191" s="216"/>
      <c r="P191" s="216"/>
      <c r="Q191" s="216"/>
      <c r="R191" s="216"/>
      <c r="S191" s="216"/>
      <c r="T191" s="216"/>
      <c r="U191" s="216"/>
      <c r="V191" s="216"/>
      <c r="W191" s="216"/>
      <c r="X191" s="21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183</v>
      </c>
      <c r="AH191" s="206"/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44" t="str">
        <f>C191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5">
      <c r="A192" s="229">
        <v>63</v>
      </c>
      <c r="B192" s="230" t="s">
        <v>344</v>
      </c>
      <c r="C192" s="251" t="s">
        <v>345</v>
      </c>
      <c r="D192" s="231" t="s">
        <v>328</v>
      </c>
      <c r="E192" s="232">
        <v>1</v>
      </c>
      <c r="F192" s="233"/>
      <c r="G192" s="234">
        <f>ROUND(E192*F192,2)</f>
        <v>0</v>
      </c>
      <c r="H192" s="233"/>
      <c r="I192" s="234">
        <f>ROUND(E192*H192,2)</f>
        <v>0</v>
      </c>
      <c r="J192" s="233"/>
      <c r="K192" s="234">
        <f>ROUND(E192*J192,2)</f>
        <v>0</v>
      </c>
      <c r="L192" s="234">
        <v>15</v>
      </c>
      <c r="M192" s="234">
        <f>G192*(1+L192/100)</f>
        <v>0</v>
      </c>
      <c r="N192" s="234">
        <v>0</v>
      </c>
      <c r="O192" s="234">
        <f>ROUND(E192*N192,2)</f>
        <v>0</v>
      </c>
      <c r="P192" s="234">
        <v>0</v>
      </c>
      <c r="Q192" s="234">
        <f>ROUND(E192*P192,2)</f>
        <v>0</v>
      </c>
      <c r="R192" s="234"/>
      <c r="S192" s="234" t="s">
        <v>107</v>
      </c>
      <c r="T192" s="235" t="s">
        <v>134</v>
      </c>
      <c r="U192" s="216">
        <v>0</v>
      </c>
      <c r="V192" s="216">
        <f>ROUND(E192*U192,2)</f>
        <v>0</v>
      </c>
      <c r="W192" s="216"/>
      <c r="X192" s="216" t="s">
        <v>329</v>
      </c>
      <c r="Y192" s="206"/>
      <c r="Z192" s="206"/>
      <c r="AA192" s="206"/>
      <c r="AB192" s="206"/>
      <c r="AC192" s="206"/>
      <c r="AD192" s="206"/>
      <c r="AE192" s="206"/>
      <c r="AF192" s="206"/>
      <c r="AG192" s="206" t="s">
        <v>330</v>
      </c>
      <c r="AH192" s="206"/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5">
      <c r="A193" s="213"/>
      <c r="B193" s="214"/>
      <c r="C193" s="256" t="s">
        <v>346</v>
      </c>
      <c r="D193" s="245"/>
      <c r="E193" s="245"/>
      <c r="F193" s="245"/>
      <c r="G193" s="245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1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183</v>
      </c>
      <c r="AH193" s="206"/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44" t="str">
        <f>C193</f>
        <v>Náklady na vyhotovení dokumentace skutečného provedení stavby a její předání objednateli v požadované formě a požadovaném počtu.</v>
      </c>
      <c r="BB193" s="206"/>
      <c r="BC193" s="206"/>
      <c r="BD193" s="206"/>
      <c r="BE193" s="206"/>
      <c r="BF193" s="206"/>
      <c r="BG193" s="206"/>
      <c r="BH193" s="206"/>
    </row>
    <row r="194" spans="1:60" x14ac:dyDescent="0.25">
      <c r="A194" s="5"/>
      <c r="B194" s="6"/>
      <c r="C194" s="260"/>
      <c r="D194" s="8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AE194">
        <v>15</v>
      </c>
      <c r="AF194">
        <v>21</v>
      </c>
    </row>
    <row r="195" spans="1:60" x14ac:dyDescent="0.25">
      <c r="A195" s="209"/>
      <c r="B195" s="210" t="s">
        <v>29</v>
      </c>
      <c r="C195" s="261"/>
      <c r="D195" s="211"/>
      <c r="E195" s="212"/>
      <c r="F195" s="212"/>
      <c r="G195" s="249">
        <f>G8+G25+G33+G40+G78+G81+G122+G125+G139+G148+G180+G189</f>
        <v>0</v>
      </c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AE195">
        <f>SUMIF(L7:L193,AE194,G7:G193)</f>
        <v>0</v>
      </c>
      <c r="AF195">
        <f>SUMIF(L7:L193,AF194,G7:G193)</f>
        <v>0</v>
      </c>
      <c r="AG195" t="s">
        <v>347</v>
      </c>
    </row>
    <row r="196" spans="1:60" x14ac:dyDescent="0.25">
      <c r="C196" s="262"/>
      <c r="D196" s="190"/>
      <c r="AG196" t="s">
        <v>348</v>
      </c>
    </row>
    <row r="197" spans="1:60" x14ac:dyDescent="0.25">
      <c r="D197" s="190"/>
    </row>
    <row r="198" spans="1:60" x14ac:dyDescent="0.25">
      <c r="D198" s="190"/>
    </row>
    <row r="199" spans="1:60" x14ac:dyDescent="0.25">
      <c r="D199" s="190"/>
    </row>
    <row r="200" spans="1:60" x14ac:dyDescent="0.25">
      <c r="D200" s="190"/>
    </row>
    <row r="201" spans="1:60" x14ac:dyDescent="0.25">
      <c r="D201" s="190"/>
    </row>
    <row r="202" spans="1:60" x14ac:dyDescent="0.25">
      <c r="D202" s="190"/>
    </row>
    <row r="203" spans="1:60" x14ac:dyDescent="0.25">
      <c r="D203" s="190"/>
    </row>
    <row r="204" spans="1:60" x14ac:dyDescent="0.25">
      <c r="D204" s="190"/>
    </row>
    <row r="205" spans="1:60" x14ac:dyDescent="0.25">
      <c r="D205" s="190"/>
    </row>
    <row r="206" spans="1:60" x14ac:dyDescent="0.25">
      <c r="D206" s="190"/>
    </row>
    <row r="207" spans="1:60" x14ac:dyDescent="0.25">
      <c r="D207" s="190"/>
    </row>
    <row r="208" spans="1:60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sheetProtection password="94F7" sheet="1"/>
  <mergeCells count="30">
    <mergeCell ref="C182:G182"/>
    <mergeCell ref="C184:G184"/>
    <mergeCell ref="C186:G186"/>
    <mergeCell ref="C188:G188"/>
    <mergeCell ref="C191:G191"/>
    <mergeCell ref="C193:G193"/>
    <mergeCell ref="C118:G118"/>
    <mergeCell ref="C124:G124"/>
    <mergeCell ref="C127:G127"/>
    <mergeCell ref="C138:G138"/>
    <mergeCell ref="C147:G147"/>
    <mergeCell ref="C179:G179"/>
    <mergeCell ref="C71:G71"/>
    <mergeCell ref="C72:G72"/>
    <mergeCell ref="C83:G83"/>
    <mergeCell ref="C89:G89"/>
    <mergeCell ref="C97:G97"/>
    <mergeCell ref="C110:G110"/>
    <mergeCell ref="C19:G19"/>
    <mergeCell ref="C22:G22"/>
    <mergeCell ref="C27:G27"/>
    <mergeCell ref="C35:G35"/>
    <mergeCell ref="C38:G38"/>
    <mergeCell ref="C70:G70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2019-03-25T10:36:20Z</dcterms:modified>
</cp:coreProperties>
</file>